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2760" yWindow="32760" windowWidth="25200" windowHeight="11775" tabRatio="851" firstSheet="1" activeTab="3"/>
  </bookViews>
  <sheets>
    <sheet name="Macro-commandes" sheetId="1" state="hidden" r:id="rId1"/>
    <sheet name="Coordonnées" sheetId="2" r:id="rId2"/>
    <sheet name="Résultats" sheetId="3" r:id="rId3"/>
    <sheet name="Ordinaire GE" sheetId="4" r:id="rId4"/>
    <sheet name="Extraordinaire GE" sheetId="5" r:id="rId5"/>
    <sheet name="DO fonctions" sheetId="6" r:id="rId6"/>
    <sheet name="RO fonctions" sheetId="7" r:id="rId7"/>
    <sheet name="DE fonctions" sheetId="8" r:id="rId8"/>
    <sheet name="RE fonctions" sheetId="9" r:id="rId9"/>
    <sheet name="Actif" sheetId="10" r:id="rId10"/>
    <sheet name="Passif" sheetId="11" r:id="rId11"/>
    <sheet name="Charges" sheetId="12" r:id="rId12"/>
    <sheet name="Produits" sheetId="13" r:id="rId13"/>
    <sheet name="Glossaire" sheetId="14" r:id="rId14"/>
  </sheets>
  <definedNames/>
  <calcPr fullCalcOnLoad="1"/>
</workbook>
</file>

<file path=xl/sharedStrings.xml><?xml version="1.0" encoding="utf-8"?>
<sst xmlns="http://schemas.openxmlformats.org/spreadsheetml/2006/main" count="547" uniqueCount="354">
  <si>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</si>
  <si>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</si>
  <si>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</si>
  <si>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</si>
  <si>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</si>
  <si>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</si>
  <si>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</si>
  <si>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</si>
  <si>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</si>
  <si>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</si>
  <si>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</si>
  <si>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</si>
  <si>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</si>
  <si>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</si>
  <si>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</si>
  <si>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</si>
  <si>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</si>
  <si>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</si>
  <si>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</si>
  <si>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</si>
  <si>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</si>
  <si>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</si>
  <si>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</si>
  <si>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</si>
  <si>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</si>
  <si>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</si>
  <si>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</si>
  <si>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</si>
  <si>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</si>
  <si>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</si>
  <si>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</si>
  <si>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Dépenses ordinaires (engagements actés aux comptes)</t>
  </si>
  <si>
    <t>Recettes ordinaires (Droits actés aux comptes)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</si>
  <si>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</si>
  <si>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</si>
  <si>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</si>
  <si>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</si>
  <si>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</si>
  <si>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</si>
  <si>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</si>
  <si>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Modèle officiel généré par l'apllication eComptes © SPW.INTERIEUR &amp; ACTION SOCIALE</t>
  </si>
  <si>
    <t xml:space="preserve">B I L A N </t>
  </si>
  <si>
    <t>A C T I F</t>
  </si>
  <si>
    <t>Codes</t>
  </si>
  <si>
    <t>ACTIFS IMMOBILISES</t>
  </si>
  <si>
    <t>21/28</t>
  </si>
  <si>
    <t xml:space="preserve">I . </t>
  </si>
  <si>
    <t>Immobilisations incorporelles</t>
  </si>
  <si>
    <t xml:space="preserve">II. </t>
  </si>
  <si>
    <t>Immobilisations corporelles</t>
  </si>
  <si>
    <t>22/26</t>
  </si>
  <si>
    <t>Patrimoine immobilier</t>
  </si>
  <si>
    <t>A.</t>
  </si>
  <si>
    <t>Terres et terrains non bâtis ...............................................................................</t>
  </si>
  <si>
    <t>B.</t>
  </si>
  <si>
    <t>Constructions et leurs terrains ...........................................................................</t>
  </si>
  <si>
    <t>C.</t>
  </si>
  <si>
    <t>Voiries .........................................................................................................................</t>
  </si>
  <si>
    <t>D.</t>
  </si>
  <si>
    <t>Ouvrages d'art .............................................................................................................</t>
  </si>
  <si>
    <t>E.</t>
  </si>
  <si>
    <t>Patrimoine mobilier</t>
  </si>
  <si>
    <t>F.</t>
  </si>
  <si>
    <t>230/3</t>
  </si>
  <si>
    <t>G.</t>
  </si>
  <si>
    <t>Patrimoine artistique et mobilier divers .................................................................</t>
  </si>
  <si>
    <t>Autres immobilisations corporelles</t>
  </si>
  <si>
    <t>H.</t>
  </si>
  <si>
    <t>Immobilisations en cours d'exécution ...................................................................</t>
  </si>
  <si>
    <t>I.</t>
  </si>
  <si>
    <t>Droits réels d'emphythéoses et superficies..................................................... .................................. ....................</t>
  </si>
  <si>
    <t>J.</t>
  </si>
  <si>
    <t>Immobilisations en location-financement .............................................. ............................</t>
  </si>
  <si>
    <t>262/3</t>
  </si>
  <si>
    <t>III.</t>
  </si>
  <si>
    <t xml:space="preserve">Subsides d'investissements accordés </t>
  </si>
  <si>
    <t>Aux entreprises privées ..................................................................................... .....................</t>
  </si>
  <si>
    <t>Aux ménages, ASBL et autres organismes ............................................... ........................</t>
  </si>
  <si>
    <t>A l'Autorité supérieure......................................................................................... .....................</t>
  </si>
  <si>
    <t>Aux autres pouvoirs publics ................................................................ ...................................</t>
  </si>
  <si>
    <t>IV.</t>
  </si>
  <si>
    <t xml:space="preserve">Promesses de subsides à recevoir, prêts </t>
  </si>
  <si>
    <t>Promesse de subsides à recevoir.................................................. ......................................</t>
  </si>
  <si>
    <t>270/4</t>
  </si>
  <si>
    <t>Prêts accordés ............................................................................ .............................................</t>
  </si>
  <si>
    <t>V.</t>
  </si>
  <si>
    <t>Immobilisations financières</t>
  </si>
  <si>
    <t>Participations et titres à revenus fixes ................................................................</t>
  </si>
  <si>
    <t>282/5</t>
  </si>
  <si>
    <t>Cautionnements versés à plus d'un an .............................................................</t>
  </si>
  <si>
    <t>ACTIFS CIRCULANTS</t>
  </si>
  <si>
    <t>30/58</t>
  </si>
  <si>
    <t xml:space="preserve">VI. </t>
  </si>
  <si>
    <t>Stocks</t>
  </si>
  <si>
    <t>VII.</t>
  </si>
  <si>
    <t>Créances à un an au plus</t>
  </si>
  <si>
    <t>40/42</t>
  </si>
  <si>
    <t>Débiteurs ................................................................................................................................................</t>
  </si>
  <si>
    <t>Autres créances......................................................................................................................................</t>
  </si>
  <si>
    <t>41/42</t>
  </si>
  <si>
    <t>1. T.V.A. et taxes additionnelles ..........................................................................................................</t>
  </si>
  <si>
    <t>411/2</t>
  </si>
  <si>
    <t>2. Subsides, dons et legs et emprunts .............................................................................................</t>
  </si>
  <si>
    <t>3. Intérêts, dividendes et ristournes ..................................................................................................</t>
  </si>
  <si>
    <t>4. Créances diverses  ..........................................................................................................................</t>
  </si>
  <si>
    <t>416/8</t>
  </si>
  <si>
    <t>Récupérations des remboursements d'emprunts.........................................................................</t>
  </si>
  <si>
    <t>Récupération des prêts........................................................................................................................</t>
  </si>
  <si>
    <t>425/8</t>
  </si>
  <si>
    <t>VIII.</t>
  </si>
  <si>
    <t>Opérations pour compte de tiers</t>
  </si>
  <si>
    <t>48/A</t>
  </si>
  <si>
    <t>IX.</t>
  </si>
  <si>
    <t>Comptes financiers</t>
  </si>
  <si>
    <t>55/58</t>
  </si>
  <si>
    <t>Placements de trésorerie à un an au plus ......................................................................................</t>
  </si>
  <si>
    <t>Valeurs disponibles ..............................................................................................................................</t>
  </si>
  <si>
    <t>Paiements en cours..............................................................................................................................</t>
  </si>
  <si>
    <t>56/8</t>
  </si>
  <si>
    <t>X.</t>
  </si>
  <si>
    <t xml:space="preserve">Comptes de régularisation et d'attente </t>
  </si>
  <si>
    <t>49/A</t>
  </si>
  <si>
    <t xml:space="preserve">TOTAL DE L'ACTIF   </t>
  </si>
  <si>
    <t>21/58</t>
  </si>
  <si>
    <t>P A S S I F</t>
  </si>
  <si>
    <t>FONDS PROPRES</t>
  </si>
  <si>
    <t>10/16</t>
  </si>
  <si>
    <t>I'.</t>
  </si>
  <si>
    <t xml:space="preserve">Capital </t>
  </si>
  <si>
    <t>II'.</t>
  </si>
  <si>
    <t>Résultats capitalisés</t>
  </si>
  <si>
    <t>III'.</t>
  </si>
  <si>
    <t>Résultats reportés</t>
  </si>
  <si>
    <t>A'.</t>
  </si>
  <si>
    <t>Des exercices antérieurs...............................................................................................</t>
  </si>
  <si>
    <t>B'.</t>
  </si>
  <si>
    <t>De l'exercice précédent...............................................................................................</t>
  </si>
  <si>
    <t>C'.</t>
  </si>
  <si>
    <t>Du dernier exercice.....................................................................................................</t>
  </si>
  <si>
    <t>IV'.</t>
  </si>
  <si>
    <t xml:space="preserve">Réserves  </t>
  </si>
  <si>
    <t>Fonds de réserve ordinaire.......................................................................................</t>
  </si>
  <si>
    <t>Fonds de réserve extraordinaire.................................................................................</t>
  </si>
  <si>
    <t>V'.</t>
  </si>
  <si>
    <t xml:space="preserve">Subsides d'investissement, dons et legs reçus </t>
  </si>
  <si>
    <t>Des entreprises privées  .............................................................................................</t>
  </si>
  <si>
    <t>Des ménages, des A.S.B.L. et autres organismes  .......................................................</t>
  </si>
  <si>
    <t>De l'Autorité supérieure  ..............................................................................................</t>
  </si>
  <si>
    <t>D'.</t>
  </si>
  <si>
    <t>Des autres pouvoirs publics   .....................................................................................</t>
  </si>
  <si>
    <t>VI'.</t>
  </si>
  <si>
    <t xml:space="preserve">Provisions pour risques et charges  </t>
  </si>
  <si>
    <t>DETTES</t>
  </si>
  <si>
    <t>17/49</t>
  </si>
  <si>
    <t>VII'.</t>
  </si>
  <si>
    <t xml:space="preserve">Dettes à plus d'un an </t>
  </si>
  <si>
    <t>Emprunts à charge de la commune ......................................................</t>
  </si>
  <si>
    <t>171/5</t>
  </si>
  <si>
    <t>Emprunts à charge de l'Autorité supérieure............................................</t>
  </si>
  <si>
    <t>Emprunts à charge de tiers..................................................................</t>
  </si>
  <si>
    <t>Dettes de location-financement............................................................</t>
  </si>
  <si>
    <t>E'.</t>
  </si>
  <si>
    <t>Emprunts publics ...............................................................................</t>
  </si>
  <si>
    <t>F'.</t>
  </si>
  <si>
    <t>Dettes diverses  à plus d'un an.............................................................</t>
  </si>
  <si>
    <t>G'.</t>
  </si>
  <si>
    <t>Garanties reçues à plus d'un an............................................................</t>
  </si>
  <si>
    <t>VIII'.</t>
  </si>
  <si>
    <t>Dettes à un an au plus</t>
  </si>
  <si>
    <t>43/6</t>
  </si>
  <si>
    <t>Dettes financières................................................................................</t>
  </si>
  <si>
    <t>1'. Remboursements d'emprunts ..........................................................</t>
  </si>
  <si>
    <t>2'. Charges financières des emprunts ...................................................</t>
  </si>
  <si>
    <t>3'. Dettes sur comptes-courants...........................................................</t>
  </si>
  <si>
    <t>Dettes commerciales ..........................................................................</t>
  </si>
  <si>
    <t>Dettes fiscales, salariales et sociales  ................................................................................................</t>
  </si>
  <si>
    <t>Dettes diverses ..................................................................................</t>
  </si>
  <si>
    <t>464/7</t>
  </si>
  <si>
    <t>IX'.</t>
  </si>
  <si>
    <t>48/P</t>
  </si>
  <si>
    <t>X'.</t>
  </si>
  <si>
    <t xml:space="preserve">Comptes de régularisation et d'attente  </t>
  </si>
  <si>
    <t>49/P</t>
  </si>
  <si>
    <t xml:space="preserve">TOTAL DU PASSIF   </t>
  </si>
  <si>
    <t>10/49</t>
  </si>
  <si>
    <t>COMPTE DE RESULTATS</t>
  </si>
  <si>
    <t xml:space="preserve">I. </t>
  </si>
  <si>
    <t>Charges courantes</t>
  </si>
  <si>
    <t xml:space="preserve"> </t>
  </si>
  <si>
    <t>Achats de matières ..............................................................................................</t>
  </si>
  <si>
    <t>Services et biens d'exploitation .........................................................................</t>
  </si>
  <si>
    <t>Frais de personnel ..............................................................................................</t>
  </si>
  <si>
    <t>Subsides d'exploitation accordés ...................................................................</t>
  </si>
  <si>
    <t>Remboursements des emprunts ...................................................................</t>
  </si>
  <si>
    <t>Charges financières</t>
  </si>
  <si>
    <t>a.  Charges financières des emprunts ...........................................................</t>
  </si>
  <si>
    <t>651/6</t>
  </si>
  <si>
    <t>b.  Charges financières diverses ....................................................................</t>
  </si>
  <si>
    <t>c.  Frais de la gestion financière .....................................................................</t>
  </si>
  <si>
    <t>II.</t>
  </si>
  <si>
    <t>Sous-total  (charges courantes)</t>
  </si>
  <si>
    <t>60/65</t>
  </si>
  <si>
    <t>Boni courant (II' - II)</t>
  </si>
  <si>
    <t/>
  </si>
  <si>
    <t>Dotations aux amortissements .........................................................................</t>
  </si>
  <si>
    <t>Réductions annuelles de valeurs .....................................................................</t>
  </si>
  <si>
    <t>Réductions et variations des stocks ...............................................................</t>
  </si>
  <si>
    <t>662/4</t>
  </si>
  <si>
    <t xml:space="preserve">Redressement des récupérations des </t>
  </si>
  <si>
    <t>remboursements d'emprunts ...........................................................................</t>
  </si>
  <si>
    <t>Provisions pour risques et charges ...............................................................</t>
  </si>
  <si>
    <t xml:space="preserve">Dotations aux amortissements des subsides </t>
  </si>
  <si>
    <t>d'investissement accordés ...............................................................................</t>
  </si>
  <si>
    <t>Sous-total (charges non décaissées)</t>
  </si>
  <si>
    <t>VI.</t>
  </si>
  <si>
    <t>Total des charges d'exploitation (II + V)</t>
  </si>
  <si>
    <t>60/66</t>
  </si>
  <si>
    <t>Boni d'exploitation (VI' - VI)</t>
  </si>
  <si>
    <t>Charges exceptionnelles</t>
  </si>
  <si>
    <t>Du service ordinaire ............................................................................................</t>
  </si>
  <si>
    <t>Du service extraordinaire ..................................................................................</t>
  </si>
  <si>
    <t>Charges exceptionnelles non budgétées .....................................................</t>
  </si>
  <si>
    <t>Sous-total (charges exceptionnelles)</t>
  </si>
  <si>
    <t>Dotations aux réserves</t>
  </si>
  <si>
    <t>Du service ordinaire .........................................................................................</t>
  </si>
  <si>
    <t>Du service extraordinaire ................................................................................</t>
  </si>
  <si>
    <t>Sous-total des dotations aux réserves</t>
  </si>
  <si>
    <t>67/68</t>
  </si>
  <si>
    <t>XI.</t>
  </si>
  <si>
    <t>Boni exceptionnel  (X' - X)</t>
  </si>
  <si>
    <t>XII.</t>
  </si>
  <si>
    <t>Total des charges (VI + X)</t>
  </si>
  <si>
    <t>XIII.</t>
  </si>
  <si>
    <t>Boni de l'exercice (XII' - XII)</t>
  </si>
  <si>
    <t>XIV.</t>
  </si>
  <si>
    <t>Affectation des bonis (XIII)</t>
  </si>
  <si>
    <t>Boni d'exploitation à reporter au bilan ............................................................</t>
  </si>
  <si>
    <t>Boni exceptionnel à reporter au bilan .............................................................</t>
  </si>
  <si>
    <t>Sous-total (affectation des résultats)</t>
  </si>
  <si>
    <t>XV.</t>
  </si>
  <si>
    <t>Contrôle de balance (XII + XIV = XV')</t>
  </si>
  <si>
    <t xml:space="preserve">I'. </t>
  </si>
  <si>
    <t>Produits courants</t>
  </si>
  <si>
    <t>Produits de la fiscalité ..........................................................................</t>
  </si>
  <si>
    <t>Produits d'exploitation .........................................................................</t>
  </si>
  <si>
    <t xml:space="preserve">Subsides d'exploitation reçus et récupérations de </t>
  </si>
  <si>
    <t>charges de personnel ...........................................................................</t>
  </si>
  <si>
    <t>72/73</t>
  </si>
  <si>
    <t>Récupération des remboursements d'emprunts .......................................</t>
  </si>
  <si>
    <t>Produits financiers</t>
  </si>
  <si>
    <t xml:space="preserve">a'.  Récupération des charges financières des </t>
  </si>
  <si>
    <t xml:space="preserve">      emprunts et des prêts accordés ......................................................................</t>
  </si>
  <si>
    <t>751/5</t>
  </si>
  <si>
    <t>b'   Produits financiers divers ................................................................</t>
  </si>
  <si>
    <t>754/7</t>
  </si>
  <si>
    <t>Sous-total  (produits courants)</t>
  </si>
  <si>
    <t>70/75</t>
  </si>
  <si>
    <t>Mali courant (II - II')</t>
  </si>
  <si>
    <t>Plus-values annuelles ..........................................................................</t>
  </si>
  <si>
    <t>Variations des stocks ..........................................................................</t>
  </si>
  <si>
    <t>Redressement des cptes des remb. des emprunts ...........</t>
  </si>
  <si>
    <t>Travaux internes passés à l'immobilisé ...................................................</t>
  </si>
  <si>
    <t>Sous-total (produits non encaissés)</t>
  </si>
  <si>
    <t>Total des produits d'exploitation (II' + V')</t>
  </si>
  <si>
    <t>70/76</t>
  </si>
  <si>
    <t>Mali d'exploitation (VI - VI')</t>
  </si>
  <si>
    <t>Produits exceptionnels</t>
  </si>
  <si>
    <t>Du service ordinaire .............................................................................</t>
  </si>
  <si>
    <t>Du service extraordinaire .......................................................................</t>
  </si>
  <si>
    <t>Produits exceptionnels non budgétés ................................................</t>
  </si>
  <si>
    <t>Sous-total (produits exceptionnels)</t>
  </si>
  <si>
    <t>Prélèvements sur les réserves</t>
  </si>
  <si>
    <t>Sous-total des prélèvements sur réserves</t>
  </si>
  <si>
    <t>Total des produits exceptionnels et des</t>
  </si>
  <si>
    <t>prélèvements sur réserves (VIII' + IX')</t>
  </si>
  <si>
    <t>77/78</t>
  </si>
  <si>
    <t>XI'.</t>
  </si>
  <si>
    <t>Mali exceptionnel  (X - X')</t>
  </si>
  <si>
    <t>XII'.</t>
  </si>
  <si>
    <t>Total des produits (VI' + X')</t>
  </si>
  <si>
    <t>XIII'.</t>
  </si>
  <si>
    <t>Mali de l'exercice (XII - XII')</t>
  </si>
  <si>
    <t>XIV'.</t>
  </si>
  <si>
    <t>Affectation des malis (XIII')</t>
  </si>
  <si>
    <t>Mali d'exploitation à reporter au bilan .....................................................</t>
  </si>
  <si>
    <t>Mali exceptionnel à reporter au bilan ......................................................</t>
  </si>
  <si>
    <t>XV'.</t>
  </si>
  <si>
    <t>Contrôle de balance (XII' + XIV' = XV)</t>
  </si>
  <si>
    <t>Administration communale de :</t>
  </si>
  <si>
    <t>Mobilier, matériel, équipements et signalisation routière.............................................................</t>
  </si>
  <si>
    <t>Cours et plans d'eau ......................................................................</t>
  </si>
  <si>
    <t>Total des charges exceptionnelles et des dotations aux réserves (VIII + IX)</t>
  </si>
  <si>
    <t>Produits résultant de la variation normale des valeurs de bilan, redressements, travaux internes</t>
  </si>
  <si>
    <t>Charges résultant de la variation normale des valeurs de bilan, redressements et provisions</t>
  </si>
  <si>
    <t>Réductions des subsides d'investissement, des dons et legs obtenus ..................................................................</t>
  </si>
  <si>
    <t>Glossaire</t>
  </si>
  <si>
    <t>Synthèse des Comptes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</si>
  <si>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</si>
  <si>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</si>
  <si>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</si>
  <si>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</si>
  <si>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</si>
  <si>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Dépenses extraordinaires (engagements actés aux comptes)</t>
  </si>
  <si>
    <t>Recettes extraordinaires (Droits actés aux comptes)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</si>
  <si>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</si>
  <si>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</si>
  <si>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</si>
  <si>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</si>
  <si>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</si>
  <si>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</si>
  <si>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</si>
  <si>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</si>
  <si>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</si>
  <si>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</si>
  <si>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</si>
  <si>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</si>
  <si>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</si>
  <si>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</si>
  <si>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</si>
  <si>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</si>
  <si>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</si>
  <si>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</si>
  <si>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</si>
  <si>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</si>
  <si>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</si>
  <si>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</si>
  <si>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</si>
  <si>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</si>
  <si>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</si>
  <si>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</si>
  <si>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</si>
  <si>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</si>
  <si>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</si>
  <si>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</si>
  <si>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</si>
  <si>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</si>
  <si>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</si>
  <si>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</si>
  <si>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Date d'arrêt du compte par le conseil:</t>
  </si>
  <si>
    <t>BEAUVECHAIN</t>
  </si>
  <si>
    <t>Place communale 3</t>
  </si>
  <si>
    <t>1320 BEAUVECHAIN</t>
  </si>
  <si>
    <t>www.beauvechain.be</t>
  </si>
  <si>
    <t>29/04/2019</t>
  </si>
  <si>
    <t>Compte</t>
  </si>
  <si>
    <t>José Frix</t>
  </si>
  <si>
    <t>010. 868.302</t>
  </si>
  <si>
    <t>010. 868.301</t>
  </si>
  <si>
    <t>directeurgeneral@beauvechain.be</t>
  </si>
  <si>
    <t>Anne DEHENEFFE</t>
  </si>
  <si>
    <t>010.868.303</t>
  </si>
  <si>
    <t>010.868.301</t>
  </si>
  <si>
    <t>anne.deheneffe@beauvechain.be</t>
  </si>
  <si>
    <t>6 juin 2019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</si>
</sst>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_-* #,##0.0\ _€_-;\-* #,##0.0\ _€_-;_-* &quot;-&quot;??\ _€_-;_-@_-"/>
    <numFmt numFmtId="183" formatCode="_-* #,##0\ _€_-;\-* #,##0\ _€_-;_-* &quot;-&quot;??\ _€_-;_-@_-"/>
    <numFmt numFmtId="184" formatCode="&quot;Vrai&quot;;&quot;Vrai&quot;;&quot;Faux&quot;"/>
    <numFmt numFmtId="185" formatCode="&quot;Actif&quot;;&quot;Actif&quot;;&quot;Inactif&quot;"/>
    <numFmt numFmtId="186" formatCode="&quot;soit&quot;\ \ 0"/>
    <numFmt numFmtId="187" formatCode="0\ &quot;pour&quot;"/>
    <numFmt numFmtId="188" formatCode="#,##0.00_ ;\-#,##0.00\ "/>
    <numFmt numFmtId="189" formatCode="0.000"/>
    <numFmt numFmtId="190" formatCode="0.0%"/>
    <numFmt numFmtId="191" formatCode="0.000000"/>
    <numFmt numFmtId="192" formatCode="0.00000"/>
    <numFmt numFmtId="193" formatCode="0.0000"/>
    <numFmt numFmtId="194" formatCode="0.0"/>
    <numFmt numFmtId="195" formatCode="#,##0.0"/>
    <numFmt numFmtId="196" formatCode="_-* #,##0.0\ &quot;€&quot;_-;\-* #,##0.0\ &quot;€&quot;_-;_-* &quot;-&quot;??\ &quot;€&quot;_-;_-@_-"/>
    <numFmt numFmtId="197" formatCode="_-* #,##0\ &quot;€&quot;_-;\-* #,##0\ &quot;€&quot;_-;_-* &quot;-&quot;??\ &quot;€&quot;_-;_-@_-"/>
    <numFmt numFmtId="198" formatCode="#,##0.000"/>
    <numFmt numFmtId="199" formatCode="#,##0.00\ &quot;€&quot;"/>
    <numFmt numFmtId="200" formatCode="#,##0_ ;\-#,##0\ "/>
    <numFmt numFmtId="201" formatCode="#,##0_ ;[Red]\-#,##0\ "/>
    <numFmt numFmtId="202" formatCode="&quot;Code I.N.S. : &quot;\ 0\ \ \ \ \ \ \ \ \ \ \ \ \ \ \ \ \ \ \ \ \ \ \ \ \ \ \ \ \ \ "/>
    <numFmt numFmtId="203" formatCode="&quot;Code I.N.S. : &quot;\ 0"/>
    <numFmt numFmtId="204" formatCode="&quot;COMPTES ANNUELS &quot;0"/>
    <numFmt numFmtId="205" formatCode="0;[Red]0"/>
    <numFmt numFmtId="206" formatCode="_-* #,##0.000\ _€_-;\-* #,##0.000\ _€_-;_-* &quot;-&quot;??\ _€_-;_-@_-"/>
    <numFmt numFmtId="207" formatCode="_-* #.##0\ _€_-;\-* #.##0\ _€_-;_-* &quot;-&quot;??\ _€_-;_-@_-"/>
    <numFmt numFmtId="208" formatCode="[$€-2]\ #,##0.00_);[Red]\([$€-2]\ #,##0.00\)"/>
    <numFmt numFmtId="209" formatCode="_-* #\,##0\ _€_-;\-* #\,##0\ _€_-;_-* &quot;-&quot;??\ _€_-;_-@_-"/>
  </numFmts>
  <fonts count="7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Geneva"/>
      <family val="0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9"/>
      <name val="Verdana"/>
      <family val="2"/>
    </font>
    <font>
      <b/>
      <u val="single"/>
      <sz val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u val="single"/>
      <sz val="9.5"/>
      <name val="Verdana"/>
      <family val="2"/>
    </font>
    <font>
      <b/>
      <i/>
      <sz val="9.5"/>
      <name val="Verdana"/>
      <family val="2"/>
    </font>
    <font>
      <u val="single"/>
      <sz val="9.5"/>
      <name val="Verdana"/>
      <family val="2"/>
    </font>
    <font>
      <b/>
      <sz val="8"/>
      <name val="Verdana"/>
      <family val="2"/>
    </font>
    <font>
      <i/>
      <sz val="10"/>
      <name val="Arial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Arial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b/>
      <sz val="18"/>
      <color indexed="10"/>
      <name val="Arial"/>
      <family val="0"/>
    </font>
    <font>
      <sz val="18"/>
      <color indexed="10"/>
      <name val="Tahoma"/>
      <family val="0"/>
    </font>
    <font>
      <sz val="12"/>
      <color indexed="10"/>
      <name val="Tahoma"/>
      <family val="0"/>
    </font>
    <font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D993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>
        <color indexed="63"/>
      </bottom>
    </border>
    <border>
      <left/>
      <right style="medium"/>
      <top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64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5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0" xfId="0" applyFont="1" applyFill="1" applyAlignment="1">
      <alignment/>
    </xf>
    <xf numFmtId="0" fontId="5" fillId="0" borderId="14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60" applyFont="1">
      <alignment/>
      <protection/>
    </xf>
    <xf numFmtId="0" fontId="9" fillId="0" borderId="0" xfId="60" applyFont="1" applyAlignment="1">
      <alignment horizontal="right"/>
      <protection/>
    </xf>
    <xf numFmtId="0" fontId="8" fillId="0" borderId="0" xfId="60">
      <alignment/>
      <protection/>
    </xf>
    <xf numFmtId="0" fontId="8" fillId="0" borderId="0" xfId="62">
      <alignment/>
      <protection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9" fillId="0" borderId="0" xfId="61" applyFont="1" applyAlignment="1">
      <alignment horizontal="right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left"/>
      <protection/>
    </xf>
    <xf numFmtId="0" fontId="0" fillId="0" borderId="0" xfId="61" applyFont="1" applyAlignment="1">
      <alignment horizontal="center"/>
      <protection/>
    </xf>
    <xf numFmtId="0" fontId="0" fillId="0" borderId="0" xfId="63" applyFont="1">
      <alignment/>
      <protection/>
    </xf>
    <xf numFmtId="0" fontId="0" fillId="0" borderId="0" xfId="63" applyFont="1" applyAlignment="1">
      <alignment horizontal="left"/>
      <protection/>
    </xf>
    <xf numFmtId="0" fontId="9" fillId="0" borderId="0" xfId="63" applyFont="1" applyAlignment="1">
      <alignment horizontal="right"/>
      <protection/>
    </xf>
    <xf numFmtId="0" fontId="0" fillId="0" borderId="0" xfId="63" applyFont="1" applyAlignment="1">
      <alignment horizontal="center"/>
      <protection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0" xfId="62" applyFont="1">
      <alignment/>
      <protection/>
    </xf>
    <xf numFmtId="0" fontId="12" fillId="0" borderId="0" xfId="62" applyFont="1">
      <alignment/>
      <protection/>
    </xf>
    <xf numFmtId="0" fontId="15" fillId="0" borderId="0" xfId="62" applyFont="1" applyAlignment="1">
      <alignment horizontal="center"/>
      <protection/>
    </xf>
    <xf numFmtId="3" fontId="12" fillId="0" borderId="0" xfId="62" applyNumberFormat="1" applyFont="1" applyAlignment="1">
      <alignment horizontal="centerContinuous"/>
      <protection/>
    </xf>
    <xf numFmtId="0" fontId="12" fillId="0" borderId="0" xfId="63" applyFont="1" applyBorder="1" applyAlignment="1" applyProtection="1">
      <alignment horizontal="centerContinuous"/>
      <protection hidden="1"/>
    </xf>
    <xf numFmtId="0" fontId="0" fillId="0" borderId="0" xfId="0" applyAlignment="1">
      <alignment horizontal="right" vertical="center"/>
    </xf>
    <xf numFmtId="203" fontId="12" fillId="0" borderId="0" xfId="62" applyNumberFormat="1" applyFont="1" applyBorder="1" applyAlignment="1">
      <alignment horizontal="left" vertical="center"/>
      <protection/>
    </xf>
    <xf numFmtId="0" fontId="12" fillId="0" borderId="0" xfId="62" applyFont="1" applyBorder="1">
      <alignment/>
      <protection/>
    </xf>
    <xf numFmtId="203" fontId="13" fillId="0" borderId="0" xfId="62" applyNumberFormat="1" applyFont="1" applyBorder="1" applyAlignment="1">
      <alignment horizontal="left" vertical="center"/>
      <protection/>
    </xf>
    <xf numFmtId="0" fontId="12" fillId="0" borderId="0" xfId="62" applyFont="1" applyBorder="1" applyAlignment="1">
      <alignment horizontal="centerContinuous"/>
      <protection/>
    </xf>
    <xf numFmtId="0" fontId="13" fillId="0" borderId="0" xfId="62" applyFont="1" applyBorder="1" applyAlignment="1">
      <alignment horizontal="right" vertical="center"/>
      <protection/>
    </xf>
    <xf numFmtId="0" fontId="0" fillId="0" borderId="0" xfId="0" applyAlignment="1">
      <alignment horizontal="left" vertical="center"/>
    </xf>
    <xf numFmtId="0" fontId="12" fillId="0" borderId="0" xfId="63" applyFont="1" applyBorder="1" applyAlignment="1">
      <alignment horizontal="left"/>
      <protection/>
    </xf>
    <xf numFmtId="0" fontId="12" fillId="0" borderId="0" xfId="63" applyFont="1" applyBorder="1" applyProtection="1">
      <alignment/>
      <protection hidden="1"/>
    </xf>
    <xf numFmtId="203" fontId="13" fillId="0" borderId="0" xfId="63" applyNumberFormat="1" applyFont="1" applyBorder="1" applyAlignment="1" applyProtection="1">
      <alignment horizontal="left" vertical="center"/>
      <protection hidden="1"/>
    </xf>
    <xf numFmtId="203" fontId="12" fillId="0" borderId="0" xfId="63" applyNumberFormat="1" applyFont="1" applyBorder="1" applyAlignment="1" applyProtection="1">
      <alignment horizontal="centerContinuous" vertical="center"/>
      <protection hidden="1"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35" borderId="17" xfId="0" applyFont="1" applyFill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35" borderId="17" xfId="0" applyFont="1" applyFill="1" applyBorder="1" applyAlignment="1">
      <alignment horizontal="left" vertical="center"/>
    </xf>
    <xf numFmtId="0" fontId="0" fillId="35" borderId="17" xfId="0" applyFill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Alignment="1">
      <alignment wrapText="1"/>
    </xf>
    <xf numFmtId="0" fontId="21" fillId="0" borderId="0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0" xfId="63" applyFont="1" applyBorder="1" applyAlignment="1">
      <alignment horizontal="left"/>
      <protection/>
    </xf>
    <xf numFmtId="0" fontId="16" fillId="0" borderId="0" xfId="63" applyFont="1" applyBorder="1" applyProtection="1">
      <alignment/>
      <protection hidden="1"/>
    </xf>
    <xf numFmtId="203" fontId="17" fillId="0" borderId="0" xfId="63" applyNumberFormat="1" applyFont="1" applyBorder="1" applyAlignment="1" applyProtection="1">
      <alignment horizontal="left" vertical="center"/>
      <protection hidden="1"/>
    </xf>
    <xf numFmtId="0" fontId="24" fillId="0" borderId="0" xfId="63" applyFont="1" applyAlignment="1">
      <alignment horizontal="centerContinuous"/>
      <protection/>
    </xf>
    <xf numFmtId="0" fontId="24" fillId="0" borderId="0" xfId="63" applyFont="1" applyAlignment="1" applyProtection="1">
      <alignment horizontal="centerContinuous"/>
      <protection hidden="1"/>
    </xf>
    <xf numFmtId="0" fontId="16" fillId="0" borderId="0" xfId="63" applyFont="1" applyAlignment="1">
      <alignment horizontal="right"/>
      <protection/>
    </xf>
    <xf numFmtId="0" fontId="16" fillId="0" borderId="0" xfId="63" applyFont="1" applyProtection="1">
      <alignment/>
      <protection hidden="1"/>
    </xf>
    <xf numFmtId="0" fontId="17" fillId="0" borderId="0" xfId="63" applyFont="1" applyAlignment="1">
      <alignment horizontal="right"/>
      <protection/>
    </xf>
    <xf numFmtId="0" fontId="17" fillId="0" borderId="0" xfId="63" applyFont="1" applyAlignment="1" applyProtection="1">
      <alignment horizontal="left"/>
      <protection hidden="1"/>
    </xf>
    <xf numFmtId="0" fontId="16" fillId="0" borderId="20" xfId="63" applyFont="1" applyBorder="1" applyAlignment="1" applyProtection="1">
      <alignment horizontal="center"/>
      <protection hidden="1"/>
    </xf>
    <xf numFmtId="0" fontId="16" fillId="0" borderId="0" xfId="63" applyFont="1" applyAlignment="1" applyProtection="1">
      <alignment horizontal="right"/>
      <protection hidden="1"/>
    </xf>
    <xf numFmtId="0" fontId="16" fillId="0" borderId="0" xfId="63" applyFont="1" applyAlignment="1" applyProtection="1">
      <alignment horizontal="left"/>
      <protection hidden="1"/>
    </xf>
    <xf numFmtId="0" fontId="16" fillId="0" borderId="21" xfId="63" applyFont="1" applyBorder="1" applyAlignment="1" applyProtection="1">
      <alignment horizontal="center"/>
      <protection hidden="1"/>
    </xf>
    <xf numFmtId="0" fontId="16" fillId="0" borderId="21" xfId="63" applyFont="1" applyBorder="1" applyAlignment="1" applyProtection="1" quotePrefix="1">
      <alignment horizontal="center"/>
      <protection hidden="1"/>
    </xf>
    <xf numFmtId="0" fontId="17" fillId="0" borderId="0" xfId="63" applyFont="1" applyProtection="1">
      <alignment/>
      <protection hidden="1"/>
    </xf>
    <xf numFmtId="0" fontId="16" fillId="0" borderId="22" xfId="63" applyFont="1" applyBorder="1" applyAlignment="1" applyProtection="1">
      <alignment horizontal="center"/>
      <protection hidden="1"/>
    </xf>
    <xf numFmtId="0" fontId="20" fillId="0" borderId="0" xfId="63" applyFont="1" applyAlignment="1">
      <alignment horizontal="right"/>
      <protection/>
    </xf>
    <xf numFmtId="0" fontId="20" fillId="0" borderId="0" xfId="63" applyFont="1" applyAlignment="1">
      <alignment horizontal="left"/>
      <protection/>
    </xf>
    <xf numFmtId="0" fontId="20" fillId="0" borderId="0" xfId="63" applyFont="1" applyAlignment="1">
      <alignment horizontal="center"/>
      <protection/>
    </xf>
    <xf numFmtId="0" fontId="20" fillId="0" borderId="0" xfId="63" applyFont="1">
      <alignment/>
      <protection/>
    </xf>
    <xf numFmtId="0" fontId="16" fillId="0" borderId="0" xfId="0" applyFont="1" applyAlignment="1">
      <alignment/>
    </xf>
    <xf numFmtId="0" fontId="24" fillId="0" borderId="0" xfId="61" applyFont="1" applyAlignment="1">
      <alignment horizontal="centerContinuous"/>
      <protection/>
    </xf>
    <xf numFmtId="0" fontId="24" fillId="0" borderId="0" xfId="61" applyFont="1" applyAlignment="1" applyProtection="1">
      <alignment horizontal="centerContinuous"/>
      <protection hidden="1"/>
    </xf>
    <xf numFmtId="0" fontId="16" fillId="0" borderId="0" xfId="61" applyFont="1" applyAlignment="1">
      <alignment horizontal="right"/>
      <protection/>
    </xf>
    <xf numFmtId="0" fontId="16" fillId="0" borderId="0" xfId="61" applyFont="1">
      <alignment/>
      <protection/>
    </xf>
    <xf numFmtId="0" fontId="16" fillId="0" borderId="0" xfId="61" applyFont="1" applyProtection="1">
      <alignment/>
      <protection hidden="1"/>
    </xf>
    <xf numFmtId="0" fontId="17" fillId="0" borderId="0" xfId="61" applyFont="1" applyAlignment="1">
      <alignment horizontal="right"/>
      <protection/>
    </xf>
    <xf numFmtId="0" fontId="17" fillId="0" borderId="0" xfId="61" applyFont="1" applyAlignment="1">
      <alignment horizontal="left"/>
      <protection/>
    </xf>
    <xf numFmtId="0" fontId="16" fillId="0" borderId="23" xfId="61" applyFont="1" applyBorder="1" applyAlignment="1" applyProtection="1">
      <alignment horizontal="center"/>
      <protection hidden="1"/>
    </xf>
    <xf numFmtId="0" fontId="16" fillId="0" borderId="0" xfId="61" applyFont="1" applyAlignment="1" applyProtection="1">
      <alignment horizontal="left"/>
      <protection hidden="1"/>
    </xf>
    <xf numFmtId="0" fontId="16" fillId="0" borderId="24" xfId="61" applyFont="1" applyBorder="1" applyAlignment="1" applyProtection="1">
      <alignment horizontal="center"/>
      <protection hidden="1"/>
    </xf>
    <xf numFmtId="0" fontId="16" fillId="0" borderId="24" xfId="61" applyFont="1" applyBorder="1" applyAlignment="1" applyProtection="1" quotePrefix="1">
      <alignment horizontal="center"/>
      <protection hidden="1"/>
    </xf>
    <xf numFmtId="0" fontId="17" fillId="0" borderId="0" xfId="61" applyFont="1">
      <alignment/>
      <protection/>
    </xf>
    <xf numFmtId="0" fontId="17" fillId="0" borderId="0" xfId="61" applyFont="1" applyAlignment="1" applyProtection="1">
      <alignment horizontal="left"/>
      <protection hidden="1"/>
    </xf>
    <xf numFmtId="0" fontId="17" fillId="0" borderId="0" xfId="61" applyFont="1" applyAlignment="1">
      <alignment horizontal="right" vertical="center"/>
      <protection/>
    </xf>
    <xf numFmtId="0" fontId="16" fillId="0" borderId="0" xfId="61" applyFont="1" applyAlignment="1">
      <alignment horizontal="right" vertical="center"/>
      <protection/>
    </xf>
    <xf numFmtId="0" fontId="17" fillId="0" borderId="0" xfId="61" applyFont="1" applyAlignment="1" applyProtection="1">
      <alignment horizontal="left" vertical="center"/>
      <protection hidden="1"/>
    </xf>
    <xf numFmtId="0" fontId="16" fillId="0" borderId="24" xfId="61" applyFont="1" applyBorder="1" applyAlignment="1" applyProtection="1">
      <alignment horizontal="center" vertical="center"/>
      <protection hidden="1"/>
    </xf>
    <xf numFmtId="0" fontId="16" fillId="0" borderId="0" xfId="61" applyFont="1" applyAlignment="1">
      <alignment horizontal="left"/>
      <protection/>
    </xf>
    <xf numFmtId="0" fontId="16" fillId="0" borderId="25" xfId="61" applyFont="1" applyBorder="1" applyAlignment="1" applyProtection="1">
      <alignment horizontal="center"/>
      <protection hidden="1"/>
    </xf>
    <xf numFmtId="0" fontId="17" fillId="0" borderId="0" xfId="62" applyFont="1">
      <alignment/>
      <protection/>
    </xf>
    <xf numFmtId="0" fontId="16" fillId="0" borderId="0" xfId="62" applyFont="1">
      <alignment/>
      <protection/>
    </xf>
    <xf numFmtId="0" fontId="24" fillId="0" borderId="0" xfId="62" applyFont="1" applyAlignment="1">
      <alignment horizontal="center"/>
      <protection/>
    </xf>
    <xf numFmtId="0" fontId="17" fillId="0" borderId="0" xfId="62" applyFont="1" applyAlignment="1">
      <alignment horizontal="center"/>
      <protection/>
    </xf>
    <xf numFmtId="0" fontId="17" fillId="0" borderId="23" xfId="62" applyFont="1" applyBorder="1" applyAlignment="1">
      <alignment horizontal="left"/>
      <protection/>
    </xf>
    <xf numFmtId="0" fontId="16" fillId="0" borderId="0" xfId="62" applyFont="1" applyAlignment="1">
      <alignment horizontal="center"/>
      <protection/>
    </xf>
    <xf numFmtId="17" fontId="16" fillId="0" borderId="24" xfId="62" applyNumberFormat="1" applyFont="1" applyBorder="1" applyAlignment="1" quotePrefix="1">
      <alignment horizontal="center"/>
      <protection/>
    </xf>
    <xf numFmtId="0" fontId="17" fillId="0" borderId="0" xfId="62" applyFont="1" applyAlignment="1">
      <alignment horizontal="right"/>
      <protection/>
    </xf>
    <xf numFmtId="0" fontId="17" fillId="0" borderId="0" xfId="62" applyFont="1" applyAlignment="1">
      <alignment horizontal="left"/>
      <protection/>
    </xf>
    <xf numFmtId="0" fontId="16" fillId="0" borderId="24" xfId="62" applyFont="1" applyBorder="1" applyAlignment="1">
      <alignment horizontal="center"/>
      <protection/>
    </xf>
    <xf numFmtId="0" fontId="16" fillId="0" borderId="0" xfId="62" applyFont="1" applyAlignment="1">
      <alignment horizontal="right"/>
      <protection/>
    </xf>
    <xf numFmtId="0" fontId="16" fillId="0" borderId="0" xfId="62" applyFont="1" applyAlignment="1">
      <alignment horizontal="left"/>
      <protection/>
    </xf>
    <xf numFmtId="0" fontId="16" fillId="0" borderId="0" xfId="62" applyFont="1" applyAlignment="1">
      <alignment horizontal="centerContinuous"/>
      <protection/>
    </xf>
    <xf numFmtId="0" fontId="16" fillId="0" borderId="24" xfId="62" applyFont="1" applyBorder="1" applyAlignment="1" quotePrefix="1">
      <alignment horizontal="center"/>
      <protection/>
    </xf>
    <xf numFmtId="0" fontId="17" fillId="0" borderId="0" xfId="62" applyFont="1" applyBorder="1" applyAlignment="1">
      <alignment horizontal="right"/>
      <protection/>
    </xf>
    <xf numFmtId="17" fontId="16" fillId="0" borderId="25" xfId="62" applyNumberFormat="1" applyFont="1" applyBorder="1" applyAlignment="1" quotePrefix="1">
      <alignment horizontal="center"/>
      <protection/>
    </xf>
    <xf numFmtId="3" fontId="16" fillId="0" borderId="0" xfId="62" applyNumberFormat="1" applyFont="1">
      <alignment/>
      <protection/>
    </xf>
    <xf numFmtId="202" fontId="16" fillId="0" borderId="0" xfId="60" applyNumberFormat="1" applyFont="1" applyBorder="1" applyAlignment="1" applyProtection="1">
      <alignment horizontal="centerContinuous"/>
      <protection hidden="1"/>
    </xf>
    <xf numFmtId="0" fontId="16" fillId="0" borderId="0" xfId="60" applyFont="1" applyBorder="1" applyAlignment="1" applyProtection="1">
      <alignment/>
      <protection hidden="1"/>
    </xf>
    <xf numFmtId="203" fontId="17" fillId="0" borderId="0" xfId="60" applyNumberFormat="1" applyFont="1" applyBorder="1" applyAlignment="1" applyProtection="1">
      <alignment horizontal="left"/>
      <protection hidden="1"/>
    </xf>
    <xf numFmtId="0" fontId="17" fillId="0" borderId="0" xfId="60" applyFont="1" applyBorder="1" applyAlignment="1" applyProtection="1">
      <alignment horizontal="right" vertical="center"/>
      <protection hidden="1"/>
    </xf>
    <xf numFmtId="0" fontId="24" fillId="0" borderId="0" xfId="60" applyFont="1" applyBorder="1" applyAlignment="1" applyProtection="1">
      <alignment horizontal="centerContinuous"/>
      <protection hidden="1"/>
    </xf>
    <xf numFmtId="0" fontId="16" fillId="0" borderId="0" xfId="60" applyFont="1" applyAlignment="1" applyProtection="1">
      <alignment horizontal="centerContinuous"/>
      <protection hidden="1"/>
    </xf>
    <xf numFmtId="0" fontId="17" fillId="0" borderId="0" xfId="60" applyFont="1" applyAlignment="1" applyProtection="1">
      <alignment horizontal="centerContinuous"/>
      <protection hidden="1"/>
    </xf>
    <xf numFmtId="0" fontId="17" fillId="0" borderId="0" xfId="60" applyFont="1" applyAlignment="1" applyProtection="1">
      <alignment horizontal="center" vertical="center"/>
      <protection hidden="1"/>
    </xf>
    <xf numFmtId="0" fontId="16" fillId="0" borderId="0" xfId="60" applyFont="1" applyFill="1" applyAlignment="1" applyProtection="1">
      <alignment horizontal="right"/>
      <protection hidden="1"/>
    </xf>
    <xf numFmtId="0" fontId="16" fillId="0" borderId="0" xfId="60" applyFont="1" applyProtection="1">
      <alignment/>
      <protection hidden="1"/>
    </xf>
    <xf numFmtId="0" fontId="16" fillId="0" borderId="0" xfId="60" applyFont="1" applyAlignment="1" applyProtection="1">
      <alignment horizontal="left"/>
      <protection hidden="1"/>
    </xf>
    <xf numFmtId="0" fontId="16" fillId="0" borderId="23" xfId="60" applyFont="1" applyBorder="1" applyAlignment="1" applyProtection="1">
      <alignment horizontal="left"/>
      <protection hidden="1"/>
    </xf>
    <xf numFmtId="0" fontId="16" fillId="0" borderId="24" xfId="60" applyFont="1" applyFill="1" applyBorder="1" applyAlignment="1" applyProtection="1">
      <alignment horizontal="center"/>
      <protection hidden="1"/>
    </xf>
    <xf numFmtId="0" fontId="17" fillId="0" borderId="0" xfId="60" applyFont="1" applyAlignment="1" applyProtection="1">
      <alignment horizontal="right"/>
      <protection hidden="1"/>
    </xf>
    <xf numFmtId="0" fontId="17" fillId="0" borderId="0" xfId="60" applyFont="1" applyAlignment="1" applyProtection="1">
      <alignment horizontal="left"/>
      <protection hidden="1"/>
    </xf>
    <xf numFmtId="0" fontId="16" fillId="0" borderId="0" xfId="60" applyFont="1" applyAlignment="1" applyProtection="1">
      <alignment horizontal="right"/>
      <protection hidden="1"/>
    </xf>
    <xf numFmtId="0" fontId="26" fillId="0" borderId="0" xfId="60" applyFont="1" applyAlignment="1" applyProtection="1">
      <alignment/>
      <protection hidden="1"/>
    </xf>
    <xf numFmtId="0" fontId="16" fillId="0" borderId="0" xfId="60" applyFont="1" applyAlignment="1" applyProtection="1">
      <alignment/>
      <protection hidden="1"/>
    </xf>
    <xf numFmtId="0" fontId="16" fillId="0" borderId="0" xfId="60" applyFont="1" applyBorder="1" applyAlignment="1" applyProtection="1">
      <alignment horizontal="left"/>
      <protection hidden="1"/>
    </xf>
    <xf numFmtId="0" fontId="26" fillId="0" borderId="0" xfId="60" applyFont="1" applyAlignment="1" applyProtection="1">
      <alignment horizontal="left"/>
      <protection hidden="1"/>
    </xf>
    <xf numFmtId="0" fontId="16" fillId="0" borderId="0" xfId="60" applyFont="1" applyAlignment="1" applyProtection="1">
      <alignment horizontal="right" vertical="center"/>
      <protection hidden="1"/>
    </xf>
    <xf numFmtId="0" fontId="16" fillId="0" borderId="24" xfId="60" applyFont="1" applyFill="1" applyBorder="1" applyAlignment="1" applyProtection="1" quotePrefix="1">
      <alignment horizontal="center" vertical="center"/>
      <protection hidden="1"/>
    </xf>
    <xf numFmtId="0" fontId="16" fillId="0" borderId="24" xfId="60" applyFont="1" applyFill="1" applyBorder="1" applyAlignment="1" applyProtection="1" quotePrefix="1">
      <alignment horizontal="center"/>
      <protection hidden="1"/>
    </xf>
    <xf numFmtId="0" fontId="16" fillId="0" borderId="24" xfId="60" applyFont="1" applyFill="1" applyBorder="1" applyAlignment="1" applyProtection="1">
      <alignment horizontal="left"/>
      <protection hidden="1"/>
    </xf>
    <xf numFmtId="0" fontId="17" fillId="0" borderId="0" xfId="60" applyFont="1" applyBorder="1" applyAlignment="1" applyProtection="1">
      <alignment horizontal="right"/>
      <protection hidden="1"/>
    </xf>
    <xf numFmtId="0" fontId="16" fillId="0" borderId="25" xfId="6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right" vertical="center"/>
    </xf>
    <xf numFmtId="0" fontId="1" fillId="37" borderId="18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8" borderId="14" xfId="0" applyFont="1" applyFill="1" applyBorder="1" applyAlignment="1">
      <alignment horizontal="center"/>
    </xf>
    <xf numFmtId="0" fontId="10" fillId="0" borderId="26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39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left" vertical="center"/>
    </xf>
    <xf numFmtId="0" fontId="16" fillId="0" borderId="0" xfId="59" applyFont="1" applyBorder="1" applyAlignment="1">
      <alignment/>
      <protection/>
    </xf>
    <xf numFmtId="3" fontId="16" fillId="0" borderId="27" xfId="60" applyNumberFormat="1" applyFont="1" applyBorder="1" applyProtection="1">
      <alignment/>
      <protection hidden="1"/>
    </xf>
    <xf numFmtId="4" fontId="25" fillId="0" borderId="16" xfId="60" applyNumberFormat="1" applyFont="1" applyBorder="1" applyAlignment="1" applyProtection="1">
      <alignment horizontal="right"/>
      <protection hidden="1"/>
    </xf>
    <xf numFmtId="3" fontId="16" fillId="0" borderId="28" xfId="60" applyNumberFormat="1" applyFont="1" applyBorder="1" applyProtection="1">
      <alignment/>
      <protection hidden="1"/>
    </xf>
    <xf numFmtId="4" fontId="25" fillId="0" borderId="12" xfId="60" applyNumberFormat="1" applyFont="1" applyBorder="1" applyAlignment="1" applyProtection="1">
      <alignment horizontal="right"/>
      <protection hidden="1"/>
    </xf>
    <xf numFmtId="0" fontId="7" fillId="0" borderId="14" xfId="0" applyFont="1" applyBorder="1" applyAlignment="1">
      <alignment horizontal="center" vertical="center"/>
    </xf>
    <xf numFmtId="0" fontId="16" fillId="0" borderId="0" xfId="63" applyFont="1" applyAlignment="1" applyProtection="1">
      <alignment horizontal="right" vertical="top"/>
      <protection hidden="1"/>
    </xf>
    <xf numFmtId="0" fontId="0" fillId="0" borderId="0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1" fillId="40" borderId="29" xfId="0" applyFont="1" applyFill="1" applyBorder="1" applyAlignment="1">
      <alignment horizontal="right"/>
    </xf>
    <xf numFmtId="0" fontId="1" fillId="35" borderId="30" xfId="0" applyFont="1" applyFill="1" applyBorder="1" applyAlignment="1">
      <alignment horizontal="right"/>
    </xf>
    <xf numFmtId="0" fontId="28" fillId="0" borderId="18" xfId="0" applyFont="1" applyBorder="1" applyAlignment="1">
      <alignment horizontal="center"/>
    </xf>
    <xf numFmtId="0" fontId="1" fillId="40" borderId="29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top"/>
    </xf>
    <xf numFmtId="0" fontId="16" fillId="0" borderId="0" xfId="0" applyFont="1" applyAlignment="1">
      <alignment vertical="top"/>
    </xf>
    <xf numFmtId="0" fontId="0" fillId="0" borderId="0" xfId="0" applyFont="1" applyAlignment="1">
      <alignment vertical="top"/>
    </xf>
    <xf numFmtId="188" fontId="10" fillId="0" borderId="0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200" fontId="16" fillId="0" borderId="0" xfId="5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vertical="center"/>
    </xf>
    <xf numFmtId="49" fontId="10" fillId="35" borderId="17" xfId="0" applyNumberFormat="1" applyFont="1" applyFill="1" applyBorder="1" applyAlignment="1">
      <alignment horizontal="left" vertical="center"/>
    </xf>
    <xf numFmtId="4" fontId="0" fillId="0" borderId="14" xfId="50" applyNumberFormat="1" applyFont="1" applyBorder="1" applyAlignment="1">
      <alignment/>
    </xf>
    <xf numFmtId="49" fontId="10" fillId="0" borderId="31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49" fontId="1" fillId="36" borderId="18" xfId="0" applyNumberFormat="1" applyFont="1" applyFill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/>
    </xf>
    <xf numFmtId="0" fontId="1" fillId="36" borderId="18" xfId="0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right" vertical="center"/>
    </xf>
    <xf numFmtId="0" fontId="1" fillId="36" borderId="0" xfId="0" applyFont="1" applyFill="1" applyBorder="1" applyAlignment="1">
      <alignment horizontal="right" vertical="center"/>
    </xf>
    <xf numFmtId="0" fontId="1" fillId="36" borderId="19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26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" fillId="41" borderId="31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7" borderId="13" xfId="0" applyFont="1" applyFill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0" fillId="0" borderId="16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49" fontId="0" fillId="0" borderId="31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10" fillId="35" borderId="17" xfId="0" applyNumberFormat="1" applyFont="1" applyFill="1" applyBorder="1" applyAlignment="1">
      <alignment horizontal="left" vertical="center"/>
    </xf>
    <xf numFmtId="0" fontId="10" fillId="35" borderId="17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10" fillId="0" borderId="18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0" fontId="11" fillId="35" borderId="31" xfId="0" applyFont="1" applyFill="1" applyBorder="1" applyAlignment="1">
      <alignment horizontal="right" vertical="center"/>
    </xf>
    <xf numFmtId="0" fontId="11" fillId="35" borderId="17" xfId="0" applyFont="1" applyFill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1" fillId="18" borderId="14" xfId="0" applyFont="1" applyFill="1" applyBorder="1" applyAlignment="1">
      <alignment horizontal="center" vertical="center"/>
    </xf>
    <xf numFmtId="0" fontId="0" fillId="18" borderId="14" xfId="0" applyFill="1" applyBorder="1" applyAlignment="1">
      <alignment/>
    </xf>
    <xf numFmtId="0" fontId="16" fillId="27" borderId="32" xfId="0" applyFont="1" applyFill="1" applyBorder="1" applyAlignment="1">
      <alignment horizontal="left" vertical="center"/>
    </xf>
    <xf numFmtId="0" fontId="16" fillId="27" borderId="33" xfId="0" applyFont="1" applyFill="1" applyBorder="1" applyAlignment="1">
      <alignment horizontal="left" vertical="center"/>
    </xf>
    <xf numFmtId="0" fontId="16" fillId="27" borderId="34" xfId="0" applyFont="1" applyFill="1" applyBorder="1" applyAlignment="1">
      <alignment horizontal="left" vertical="center"/>
    </xf>
    <xf numFmtId="0" fontId="17" fillId="42" borderId="14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left" vertical="center" wrapText="1"/>
    </xf>
    <xf numFmtId="0" fontId="17" fillId="6" borderId="33" xfId="0" applyFont="1" applyFill="1" applyBorder="1" applyAlignment="1">
      <alignment horizontal="left" vertical="center" wrapText="1"/>
    </xf>
    <xf numFmtId="0" fontId="17" fillId="6" borderId="34" xfId="0" applyFont="1" applyFill="1" applyBorder="1" applyAlignment="1">
      <alignment horizontal="left" vertical="center" wrapText="1"/>
    </xf>
    <xf numFmtId="200" fontId="16" fillId="43" borderId="32" xfId="50" applyNumberFormat="1" applyFont="1" applyFill="1" applyBorder="1" applyAlignment="1">
      <alignment horizontal="center" vertical="center"/>
    </xf>
    <xf numFmtId="200" fontId="16" fillId="43" borderId="33" xfId="50" applyNumberFormat="1" applyFont="1" applyFill="1" applyBorder="1" applyAlignment="1">
      <alignment horizontal="center" vertical="center"/>
    </xf>
    <xf numFmtId="200" fontId="16" fillId="43" borderId="34" xfId="50" applyNumberFormat="1" applyFont="1" applyFill="1" applyBorder="1" applyAlignment="1">
      <alignment horizontal="center" vertical="center"/>
    </xf>
    <xf numFmtId="200" fontId="16" fillId="6" borderId="32" xfId="50" applyNumberFormat="1" applyFont="1" applyFill="1" applyBorder="1" applyAlignment="1">
      <alignment horizontal="center" vertical="center"/>
    </xf>
    <xf numFmtId="200" fontId="16" fillId="6" borderId="33" xfId="50" applyNumberFormat="1" applyFont="1" applyFill="1" applyBorder="1" applyAlignment="1">
      <alignment horizontal="center" vertical="center"/>
    </xf>
    <xf numFmtId="200" fontId="16" fillId="6" borderId="34" xfId="50" applyNumberFormat="1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horizontal="right" vertical="center"/>
    </xf>
    <xf numFmtId="0" fontId="16" fillId="4" borderId="29" xfId="0" applyFont="1" applyFill="1" applyBorder="1" applyAlignment="1">
      <alignment horizontal="center" vertical="center"/>
    </xf>
    <xf numFmtId="0" fontId="16" fillId="44" borderId="32" xfId="0" applyFont="1" applyFill="1" applyBorder="1" applyAlignment="1">
      <alignment horizontal="left" vertical="center"/>
    </xf>
    <xf numFmtId="0" fontId="16" fillId="44" borderId="33" xfId="0" applyFont="1" applyFill="1" applyBorder="1" applyAlignment="1">
      <alignment horizontal="left" vertical="center"/>
    </xf>
    <xf numFmtId="0" fontId="16" fillId="44" borderId="34" xfId="0" applyFont="1" applyFill="1" applyBorder="1" applyAlignment="1">
      <alignment horizontal="left" vertical="center"/>
    </xf>
    <xf numFmtId="183" fontId="16" fillId="44" borderId="32" xfId="50" applyNumberFormat="1" applyFont="1" applyFill="1" applyBorder="1" applyAlignment="1">
      <alignment vertical="center"/>
    </xf>
    <xf numFmtId="183" fontId="16" fillId="44" borderId="33" xfId="50" applyNumberFormat="1" applyFont="1" applyFill="1" applyBorder="1" applyAlignment="1">
      <alignment vertical="center"/>
    </xf>
    <xf numFmtId="183" fontId="16" fillId="44" borderId="34" xfId="50" applyNumberFormat="1" applyFont="1" applyFill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4" fontId="16" fillId="33" borderId="35" xfId="50" applyNumberFormat="1" applyFont="1" applyFill="1" applyBorder="1" applyAlignment="1">
      <alignment vertical="center"/>
    </xf>
    <xf numFmtId="183" fontId="16" fillId="33" borderId="36" xfId="50" applyNumberFormat="1" applyFont="1" applyFill="1" applyBorder="1" applyAlignment="1">
      <alignment vertical="center"/>
    </xf>
    <xf numFmtId="183" fontId="16" fillId="33" borderId="37" xfId="50" applyNumberFormat="1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4" fontId="16" fillId="33" borderId="27" xfId="50" applyNumberFormat="1" applyFont="1" applyFill="1" applyBorder="1" applyAlignment="1">
      <alignment vertical="center"/>
    </xf>
    <xf numFmtId="183" fontId="16" fillId="33" borderId="38" xfId="50" applyNumberFormat="1" applyFont="1" applyFill="1" applyBorder="1" applyAlignment="1">
      <alignment vertical="center"/>
    </xf>
    <xf numFmtId="183" fontId="16" fillId="33" borderId="28" xfId="50" applyNumberFormat="1" applyFont="1" applyFill="1" applyBorder="1" applyAlignment="1">
      <alignment vertical="center"/>
    </xf>
    <xf numFmtId="183" fontId="16" fillId="27" borderId="32" xfId="50" applyNumberFormat="1" applyFont="1" applyFill="1" applyBorder="1" applyAlignment="1">
      <alignment vertical="center"/>
    </xf>
    <xf numFmtId="183" fontId="16" fillId="27" borderId="33" xfId="50" applyNumberFormat="1" applyFont="1" applyFill="1" applyBorder="1" applyAlignment="1">
      <alignment vertical="center"/>
    </xf>
    <xf numFmtId="183" fontId="16" fillId="27" borderId="34" xfId="50" applyNumberFormat="1" applyFont="1" applyFill="1" applyBorder="1" applyAlignment="1">
      <alignment vertical="center"/>
    </xf>
    <xf numFmtId="4" fontId="16" fillId="33" borderId="16" xfId="50" applyNumberFormat="1" applyFont="1" applyFill="1" applyBorder="1" applyAlignment="1">
      <alignment vertical="center"/>
    </xf>
    <xf numFmtId="183" fontId="16" fillId="33" borderId="0" xfId="50" applyNumberFormat="1" applyFont="1" applyFill="1" applyBorder="1" applyAlignment="1">
      <alignment vertical="center"/>
    </xf>
    <xf numFmtId="183" fontId="16" fillId="33" borderId="12" xfId="50" applyNumberFormat="1" applyFont="1" applyFill="1" applyBorder="1" applyAlignment="1">
      <alignment vertical="center"/>
    </xf>
    <xf numFmtId="4" fontId="16" fillId="33" borderId="19" xfId="50" applyNumberFormat="1" applyFont="1" applyFill="1" applyBorder="1" applyAlignment="1">
      <alignment vertical="center"/>
    </xf>
    <xf numFmtId="183" fontId="16" fillId="33" borderId="18" xfId="50" applyNumberFormat="1" applyFont="1" applyFill="1" applyBorder="1" applyAlignment="1">
      <alignment vertical="center"/>
    </xf>
    <xf numFmtId="183" fontId="16" fillId="33" borderId="11" xfId="50" applyNumberFormat="1" applyFont="1" applyFill="1" applyBorder="1" applyAlignment="1">
      <alignment vertical="center"/>
    </xf>
    <xf numFmtId="0" fontId="17" fillId="4" borderId="14" xfId="0" applyFont="1" applyFill="1" applyBorder="1" applyAlignment="1">
      <alignment horizontal="right" vertical="center"/>
    </xf>
    <xf numFmtId="0" fontId="17" fillId="4" borderId="14" xfId="0" applyNumberFormat="1" applyFont="1" applyFill="1" applyBorder="1" applyAlignment="1">
      <alignment horizontal="center" vertical="center"/>
    </xf>
    <xf numFmtId="0" fontId="22" fillId="45" borderId="31" xfId="0" applyFont="1" applyFill="1" applyBorder="1" applyAlignment="1">
      <alignment horizontal="center" vertical="center"/>
    </xf>
    <xf numFmtId="0" fontId="22" fillId="45" borderId="17" xfId="0" applyFont="1" applyFill="1" applyBorder="1" applyAlignment="1">
      <alignment horizontal="center" vertical="center"/>
    </xf>
    <xf numFmtId="0" fontId="0" fillId="45" borderId="17" xfId="0" applyFill="1" applyBorder="1" applyAlignment="1">
      <alignment/>
    </xf>
    <xf numFmtId="0" fontId="0" fillId="45" borderId="15" xfId="0" applyFill="1" applyBorder="1" applyAlignment="1">
      <alignment/>
    </xf>
    <xf numFmtId="0" fontId="16" fillId="0" borderId="19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22" fillId="46" borderId="31" xfId="0" applyFont="1" applyFill="1" applyBorder="1" applyAlignment="1">
      <alignment horizontal="center" vertical="center"/>
    </xf>
    <xf numFmtId="0" fontId="22" fillId="46" borderId="17" xfId="0" applyFont="1" applyFill="1" applyBorder="1" applyAlignment="1">
      <alignment horizontal="center" vertical="center"/>
    </xf>
    <xf numFmtId="0" fontId="0" fillId="46" borderId="17" xfId="0" applyFill="1" applyBorder="1" applyAlignment="1">
      <alignment/>
    </xf>
    <xf numFmtId="0" fontId="0" fillId="46" borderId="15" xfId="0" applyFill="1" applyBorder="1" applyAlignment="1">
      <alignment/>
    </xf>
    <xf numFmtId="0" fontId="17" fillId="4" borderId="30" xfId="0" applyFont="1" applyFill="1" applyBorder="1" applyAlignment="1">
      <alignment horizontal="right" vertical="center"/>
    </xf>
    <xf numFmtId="0" fontId="11" fillId="36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6" fillId="4" borderId="14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16" fillId="0" borderId="16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26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77" fillId="47" borderId="10" xfId="0" applyFont="1" applyFill="1" applyBorder="1" applyAlignment="1">
      <alignment horizontal="center" vertical="center"/>
    </xf>
    <xf numFmtId="0" fontId="78" fillId="47" borderId="10" xfId="0" applyFont="1" applyFill="1" applyBorder="1" applyAlignment="1">
      <alignment horizontal="center" vertical="center"/>
    </xf>
    <xf numFmtId="0" fontId="16" fillId="0" borderId="19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77" fillId="48" borderId="10" xfId="0" applyFont="1" applyFill="1" applyBorder="1" applyAlignment="1">
      <alignment horizontal="center" vertical="center"/>
    </xf>
    <xf numFmtId="0" fontId="78" fillId="48" borderId="10" xfId="0" applyFont="1" applyFill="1" applyBorder="1" applyAlignment="1">
      <alignment horizontal="center" vertical="center"/>
    </xf>
    <xf numFmtId="0" fontId="77" fillId="46" borderId="10" xfId="0" applyFont="1" applyFill="1" applyBorder="1" applyAlignment="1">
      <alignment horizontal="center" vertical="center"/>
    </xf>
    <xf numFmtId="0" fontId="78" fillId="46" borderId="10" xfId="0" applyFont="1" applyFill="1" applyBorder="1" applyAlignment="1">
      <alignment horizontal="center" vertical="center"/>
    </xf>
    <xf numFmtId="0" fontId="77" fillId="49" borderId="10" xfId="0" applyFont="1" applyFill="1" applyBorder="1" applyAlignment="1">
      <alignment horizontal="center" vertical="center"/>
    </xf>
    <xf numFmtId="0" fontId="78" fillId="49" borderId="10" xfId="0" applyFont="1" applyFill="1" applyBorder="1" applyAlignment="1">
      <alignment horizontal="center" vertical="center"/>
    </xf>
    <xf numFmtId="0" fontId="16" fillId="0" borderId="0" xfId="60" applyFont="1" applyAlignment="1" applyProtection="1">
      <alignment horizontal="left" vertical="center" wrapText="1"/>
      <protection hidden="1"/>
    </xf>
    <xf numFmtId="0" fontId="16" fillId="0" borderId="0" xfId="60" applyFont="1" applyBorder="1" applyAlignment="1" applyProtection="1">
      <alignment horizontal="left" vertical="center" wrapText="1"/>
      <protection hidden="1"/>
    </xf>
    <xf numFmtId="0" fontId="30" fillId="0" borderId="0" xfId="0" applyFont="1" applyAlignment="1">
      <alignment horizontal="left" vertical="center"/>
    </xf>
    <xf numFmtId="0" fontId="17" fillId="0" borderId="20" xfId="60" applyFont="1" applyBorder="1" applyAlignment="1" applyProtection="1">
      <alignment horizontal="center" vertical="center"/>
      <protection hidden="1"/>
    </xf>
    <xf numFmtId="0" fontId="17" fillId="0" borderId="21" xfId="60" applyFont="1" applyBorder="1" applyAlignment="1" applyProtection="1">
      <alignment horizontal="center" vertical="center"/>
      <protection hidden="1"/>
    </xf>
    <xf numFmtId="0" fontId="17" fillId="0" borderId="22" xfId="60" applyFont="1" applyBorder="1" applyAlignment="1" applyProtection="1">
      <alignment horizontal="center" vertical="center"/>
      <protection hidden="1"/>
    </xf>
    <xf numFmtId="0" fontId="1" fillId="36" borderId="11" xfId="0" applyFont="1" applyFill="1" applyBorder="1" applyAlignment="1">
      <alignment horizontal="right" vertical="center"/>
    </xf>
    <xf numFmtId="0" fontId="1" fillId="36" borderId="13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205" fontId="17" fillId="0" borderId="38" xfId="60" applyNumberFormat="1" applyFont="1" applyBorder="1" applyAlignment="1" applyProtection="1">
      <alignment horizontal="center" vertical="center"/>
      <protection hidden="1"/>
    </xf>
    <xf numFmtId="205" fontId="17" fillId="0" borderId="39" xfId="60" applyNumberFormat="1" applyFont="1" applyBorder="1" applyAlignment="1" applyProtection="1">
      <alignment horizontal="center" vertical="center"/>
      <protection hidden="1"/>
    </xf>
    <xf numFmtId="205" fontId="17" fillId="0" borderId="0" xfId="60" applyNumberFormat="1" applyFont="1" applyBorder="1" applyAlignment="1" applyProtection="1">
      <alignment horizontal="center" vertical="center"/>
      <protection hidden="1"/>
    </xf>
    <xf numFmtId="205" fontId="17" fillId="0" borderId="40" xfId="60" applyNumberFormat="1" applyFont="1" applyBorder="1" applyAlignment="1" applyProtection="1">
      <alignment horizontal="center" vertical="center"/>
      <protection hidden="1"/>
    </xf>
    <xf numFmtId="205" fontId="17" fillId="0" borderId="36" xfId="60" applyNumberFormat="1" applyFont="1" applyBorder="1" applyAlignment="1" applyProtection="1">
      <alignment horizontal="center" vertical="center"/>
      <protection hidden="1"/>
    </xf>
    <xf numFmtId="205" fontId="17" fillId="0" borderId="41" xfId="60" applyNumberFormat="1" applyFont="1" applyBorder="1" applyAlignment="1" applyProtection="1">
      <alignment horizontal="center" vertical="center"/>
      <protection hidden="1"/>
    </xf>
    <xf numFmtId="205" fontId="17" fillId="0" borderId="27" xfId="60" applyNumberFormat="1" applyFont="1" applyBorder="1" applyAlignment="1" applyProtection="1">
      <alignment horizontal="center" vertical="center"/>
      <protection hidden="1"/>
    </xf>
    <xf numFmtId="205" fontId="17" fillId="0" borderId="28" xfId="60" applyNumberFormat="1" applyFont="1" applyBorder="1" applyAlignment="1" applyProtection="1">
      <alignment horizontal="center" vertical="center"/>
      <protection hidden="1"/>
    </xf>
    <xf numFmtId="205" fontId="17" fillId="0" borderId="16" xfId="60" applyNumberFormat="1" applyFont="1" applyBorder="1" applyAlignment="1" applyProtection="1">
      <alignment horizontal="center" vertical="center"/>
      <protection hidden="1"/>
    </xf>
    <xf numFmtId="205" fontId="17" fillId="0" borderId="12" xfId="60" applyNumberFormat="1" applyFont="1" applyBorder="1" applyAlignment="1" applyProtection="1">
      <alignment horizontal="center" vertical="center"/>
      <protection hidden="1"/>
    </xf>
    <xf numFmtId="205" fontId="17" fillId="0" borderId="35" xfId="60" applyNumberFormat="1" applyFont="1" applyBorder="1" applyAlignment="1" applyProtection="1">
      <alignment horizontal="center" vertical="center"/>
      <protection hidden="1"/>
    </xf>
    <xf numFmtId="205" fontId="17" fillId="0" borderId="37" xfId="60" applyNumberFormat="1" applyFont="1" applyBorder="1" applyAlignment="1" applyProtection="1">
      <alignment horizontal="center" vertical="center"/>
      <protection hidden="1"/>
    </xf>
    <xf numFmtId="4" fontId="25" fillId="0" borderId="26" xfId="60" applyNumberFormat="1" applyFont="1" applyBorder="1" applyAlignment="1" applyProtection="1">
      <alignment horizontal="right"/>
      <protection hidden="1"/>
    </xf>
    <xf numFmtId="4" fontId="25" fillId="0" borderId="13" xfId="60" applyNumberFormat="1" applyFont="1" applyBorder="1" applyAlignment="1" applyProtection="1">
      <alignment horizontal="right"/>
      <protection hidden="1"/>
    </xf>
    <xf numFmtId="0" fontId="16" fillId="0" borderId="0" xfId="59" applyFont="1" applyBorder="1" applyAlignment="1">
      <alignment/>
      <protection/>
    </xf>
    <xf numFmtId="4" fontId="16" fillId="0" borderId="16" xfId="60" applyNumberFormat="1" applyFont="1" applyBorder="1" applyAlignment="1" applyProtection="1">
      <alignment horizontal="right"/>
      <protection hidden="1"/>
    </xf>
    <xf numFmtId="4" fontId="16" fillId="0" borderId="12" xfId="60" applyNumberFormat="1" applyFont="1" applyBorder="1" applyAlignment="1" applyProtection="1">
      <alignment horizontal="right"/>
      <protection hidden="1"/>
    </xf>
    <xf numFmtId="4" fontId="16" fillId="0" borderId="19" xfId="60" applyNumberFormat="1" applyFont="1" applyBorder="1" applyAlignment="1" applyProtection="1">
      <alignment horizontal="right"/>
      <protection hidden="1"/>
    </xf>
    <xf numFmtId="4" fontId="16" fillId="0" borderId="11" xfId="60" applyNumberFormat="1" applyFont="1" applyBorder="1" applyAlignment="1" applyProtection="1">
      <alignment horizontal="right"/>
      <protection hidden="1"/>
    </xf>
    <xf numFmtId="4" fontId="16" fillId="0" borderId="16" xfId="60" applyNumberFormat="1" applyFont="1" applyBorder="1" applyAlignment="1" applyProtection="1">
      <alignment horizontal="right" vertical="center"/>
      <protection hidden="1"/>
    </xf>
    <xf numFmtId="4" fontId="16" fillId="0" borderId="12" xfId="60" applyNumberFormat="1" applyFont="1" applyBorder="1" applyAlignment="1" applyProtection="1">
      <alignment horizontal="right" vertical="center"/>
      <protection hidden="1"/>
    </xf>
    <xf numFmtId="4" fontId="17" fillId="0" borderId="26" xfId="60" applyNumberFormat="1" applyFont="1" applyBorder="1" applyAlignment="1" applyProtection="1">
      <alignment horizontal="right"/>
      <protection hidden="1"/>
    </xf>
    <xf numFmtId="4" fontId="17" fillId="0" borderId="13" xfId="60" applyNumberFormat="1" applyFont="1" applyBorder="1" applyAlignment="1" applyProtection="1">
      <alignment horizontal="right"/>
      <protection hidden="1"/>
    </xf>
    <xf numFmtId="4" fontId="17" fillId="0" borderId="19" xfId="60" applyNumberFormat="1" applyFont="1" applyBorder="1" applyAlignment="1" applyProtection="1">
      <alignment horizontal="right"/>
      <protection hidden="1"/>
    </xf>
    <xf numFmtId="4" fontId="17" fillId="0" borderId="11" xfId="60" applyNumberFormat="1" applyFont="1" applyBorder="1" applyAlignment="1" applyProtection="1">
      <alignment horizontal="right"/>
      <protection hidden="1"/>
    </xf>
    <xf numFmtId="4" fontId="25" fillId="0" borderId="19" xfId="60" applyNumberFormat="1" applyFont="1" applyBorder="1" applyAlignment="1" applyProtection="1">
      <alignment horizontal="right"/>
      <protection hidden="1"/>
    </xf>
    <xf numFmtId="4" fontId="25" fillId="0" borderId="11" xfId="60" applyNumberFormat="1" applyFont="1" applyBorder="1" applyAlignment="1" applyProtection="1">
      <alignment horizontal="right"/>
      <protection hidden="1"/>
    </xf>
    <xf numFmtId="3" fontId="16" fillId="0" borderId="16" xfId="60" applyNumberFormat="1" applyFont="1" applyBorder="1" applyAlignment="1" applyProtection="1">
      <alignment horizontal="right"/>
      <protection hidden="1"/>
    </xf>
    <xf numFmtId="4" fontId="25" fillId="0" borderId="35" xfId="60" applyNumberFormat="1" applyFont="1" applyBorder="1" applyAlignment="1" applyProtection="1">
      <alignment horizontal="right"/>
      <protection hidden="1"/>
    </xf>
    <xf numFmtId="4" fontId="25" fillId="0" borderId="37" xfId="60" applyNumberFormat="1" applyFont="1" applyBorder="1" applyAlignment="1" applyProtection="1">
      <alignment horizontal="right"/>
      <protection hidden="1"/>
    </xf>
    <xf numFmtId="4" fontId="16" fillId="0" borderId="42" xfId="60" applyNumberFormat="1" applyFont="1" applyBorder="1" applyAlignment="1" applyProtection="1">
      <alignment horizontal="right"/>
      <protection hidden="1"/>
    </xf>
    <xf numFmtId="4" fontId="16" fillId="0" borderId="40" xfId="60" applyNumberFormat="1" applyFont="1" applyBorder="1" applyAlignment="1" applyProtection="1">
      <alignment horizontal="right"/>
      <protection hidden="1"/>
    </xf>
    <xf numFmtId="4" fontId="16" fillId="0" borderId="40" xfId="60" applyNumberFormat="1" applyFont="1" applyBorder="1" applyAlignment="1" applyProtection="1">
      <alignment horizontal="right" vertical="center"/>
      <protection hidden="1"/>
    </xf>
    <xf numFmtId="4" fontId="25" fillId="0" borderId="43" xfId="60" applyNumberFormat="1" applyFont="1" applyBorder="1" applyAlignment="1" applyProtection="1">
      <alignment horizontal="right"/>
      <protection hidden="1"/>
    </xf>
    <xf numFmtId="4" fontId="17" fillId="0" borderId="43" xfId="60" applyNumberFormat="1" applyFont="1" applyBorder="1" applyAlignment="1" applyProtection="1">
      <alignment horizontal="right"/>
      <protection hidden="1"/>
    </xf>
    <xf numFmtId="4" fontId="17" fillId="0" borderId="42" xfId="60" applyNumberFormat="1" applyFont="1" applyBorder="1" applyAlignment="1" applyProtection="1">
      <alignment horizontal="right"/>
      <protection hidden="1"/>
    </xf>
    <xf numFmtId="4" fontId="16" fillId="0" borderId="26" xfId="60" applyNumberFormat="1" applyFont="1" applyBorder="1" applyAlignment="1" applyProtection="1">
      <alignment horizontal="right"/>
      <protection hidden="1"/>
    </xf>
    <xf numFmtId="4" fontId="16" fillId="0" borderId="43" xfId="60" applyNumberFormat="1" applyFont="1" applyBorder="1" applyAlignment="1" applyProtection="1">
      <alignment horizontal="right"/>
      <protection hidden="1"/>
    </xf>
    <xf numFmtId="4" fontId="25" fillId="0" borderId="42" xfId="60" applyNumberFormat="1" applyFont="1" applyBorder="1" applyAlignment="1" applyProtection="1">
      <alignment horizontal="right"/>
      <protection hidden="1"/>
    </xf>
    <xf numFmtId="4" fontId="25" fillId="0" borderId="41" xfId="60" applyNumberFormat="1" applyFont="1" applyBorder="1" applyAlignment="1" applyProtection="1">
      <alignment horizontal="right"/>
      <protection hidden="1"/>
    </xf>
    <xf numFmtId="3" fontId="16" fillId="0" borderId="27" xfId="60" applyNumberFormat="1" applyFont="1" applyBorder="1" applyProtection="1">
      <alignment/>
      <protection hidden="1"/>
    </xf>
    <xf numFmtId="3" fontId="16" fillId="0" borderId="39" xfId="60" applyNumberFormat="1" applyFont="1" applyBorder="1" applyProtection="1">
      <alignment/>
      <protection hidden="1"/>
    </xf>
    <xf numFmtId="4" fontId="16" fillId="0" borderId="16" xfId="62" applyNumberFormat="1" applyFont="1" applyBorder="1">
      <alignment/>
      <protection/>
    </xf>
    <xf numFmtId="4" fontId="16" fillId="0" borderId="40" xfId="62" applyNumberFormat="1" applyFont="1" applyBorder="1">
      <alignment/>
      <protection/>
    </xf>
    <xf numFmtId="4" fontId="25" fillId="0" borderId="35" xfId="62" applyNumberFormat="1" applyFont="1" applyBorder="1">
      <alignment/>
      <protection/>
    </xf>
    <xf numFmtId="4" fontId="25" fillId="0" borderId="41" xfId="62" applyNumberFormat="1" applyFont="1" applyBorder="1">
      <alignment/>
      <protection/>
    </xf>
    <xf numFmtId="4" fontId="16" fillId="0" borderId="19" xfId="62" applyNumberFormat="1" applyFont="1" applyBorder="1">
      <alignment/>
      <protection/>
    </xf>
    <xf numFmtId="4" fontId="16" fillId="0" borderId="42" xfId="62" applyNumberFormat="1" applyFont="1" applyBorder="1">
      <alignment/>
      <protection/>
    </xf>
    <xf numFmtId="4" fontId="25" fillId="0" borderId="26" xfId="62" applyNumberFormat="1" applyFont="1" applyBorder="1">
      <alignment/>
      <protection/>
    </xf>
    <xf numFmtId="4" fontId="25" fillId="0" borderId="43" xfId="62" applyNumberFormat="1" applyFont="1" applyBorder="1">
      <alignment/>
      <protection/>
    </xf>
    <xf numFmtId="4" fontId="25" fillId="0" borderId="19" xfId="62" applyNumberFormat="1" applyFont="1" applyBorder="1">
      <alignment/>
      <protection/>
    </xf>
    <xf numFmtId="4" fontId="25" fillId="0" borderId="42" xfId="62" applyNumberFormat="1" applyFont="1" applyBorder="1">
      <alignment/>
      <protection/>
    </xf>
    <xf numFmtId="4" fontId="25" fillId="0" borderId="37" xfId="62" applyNumberFormat="1" applyFont="1" applyBorder="1">
      <alignment/>
      <protection/>
    </xf>
    <xf numFmtId="3" fontId="16" fillId="0" borderId="27" xfId="62" applyNumberFormat="1" applyFont="1" applyBorder="1">
      <alignment/>
      <protection/>
    </xf>
    <xf numFmtId="3" fontId="16" fillId="0" borderId="39" xfId="62" applyNumberFormat="1" applyFont="1" applyBorder="1">
      <alignment/>
      <protection/>
    </xf>
    <xf numFmtId="4" fontId="16" fillId="0" borderId="12" xfId="62" applyNumberFormat="1" applyFont="1" applyBorder="1">
      <alignment/>
      <protection/>
    </xf>
    <xf numFmtId="4" fontId="16" fillId="0" borderId="11" xfId="62" applyNumberFormat="1" applyFont="1" applyBorder="1">
      <alignment/>
      <protection/>
    </xf>
    <xf numFmtId="4" fontId="25" fillId="0" borderId="13" xfId="62" applyNumberFormat="1" applyFont="1" applyBorder="1">
      <alignment/>
      <protection/>
    </xf>
    <xf numFmtId="4" fontId="25" fillId="0" borderId="11" xfId="62" applyNumberFormat="1" applyFont="1" applyBorder="1">
      <alignment/>
      <protection/>
    </xf>
    <xf numFmtId="3" fontId="16" fillId="0" borderId="28" xfId="62" applyNumberFormat="1" applyFont="1" applyBorder="1">
      <alignment/>
      <protection/>
    </xf>
    <xf numFmtId="0" fontId="30" fillId="0" borderId="18" xfId="0" applyFont="1" applyBorder="1" applyAlignment="1">
      <alignment horizontal="left" vertical="center"/>
    </xf>
    <xf numFmtId="0" fontId="17" fillId="0" borderId="20" xfId="62" applyFont="1" applyBorder="1" applyAlignment="1">
      <alignment horizontal="center" vertical="center"/>
      <protection/>
    </xf>
    <xf numFmtId="0" fontId="17" fillId="0" borderId="21" xfId="62" applyFont="1" applyBorder="1" applyAlignment="1">
      <alignment horizontal="center" vertical="center"/>
      <protection/>
    </xf>
    <xf numFmtId="0" fontId="17" fillId="0" borderId="22" xfId="62" applyFont="1" applyBorder="1" applyAlignment="1">
      <alignment horizontal="center" vertical="center"/>
      <protection/>
    </xf>
    <xf numFmtId="0" fontId="1" fillId="36" borderId="12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05" fontId="17" fillId="0" borderId="27" xfId="62" applyNumberFormat="1" applyFont="1" applyBorder="1" applyAlignment="1">
      <alignment horizontal="center" vertical="center"/>
      <protection/>
    </xf>
    <xf numFmtId="205" fontId="17" fillId="0" borderId="39" xfId="62" applyNumberFormat="1" applyFont="1" applyBorder="1" applyAlignment="1">
      <alignment horizontal="center" vertical="center"/>
      <protection/>
    </xf>
    <xf numFmtId="205" fontId="17" fillId="0" borderId="16" xfId="62" applyNumberFormat="1" applyFont="1" applyBorder="1" applyAlignment="1">
      <alignment horizontal="center" vertical="center"/>
      <protection/>
    </xf>
    <xf numFmtId="205" fontId="17" fillId="0" borderId="40" xfId="62" applyNumberFormat="1" applyFont="1" applyBorder="1" applyAlignment="1">
      <alignment horizontal="center" vertical="center"/>
      <protection/>
    </xf>
    <xf numFmtId="205" fontId="17" fillId="0" borderId="35" xfId="62" applyNumberFormat="1" applyFont="1" applyBorder="1" applyAlignment="1">
      <alignment horizontal="center" vertical="center"/>
      <protection/>
    </xf>
    <xf numFmtId="205" fontId="17" fillId="0" borderId="41" xfId="62" applyNumberFormat="1" applyFont="1" applyBorder="1" applyAlignment="1">
      <alignment horizontal="center" vertical="center"/>
      <protection/>
    </xf>
    <xf numFmtId="205" fontId="17" fillId="0" borderId="28" xfId="62" applyNumberFormat="1" applyFont="1" applyBorder="1" applyAlignment="1">
      <alignment horizontal="center" vertical="center"/>
      <protection/>
    </xf>
    <xf numFmtId="205" fontId="17" fillId="0" borderId="12" xfId="62" applyNumberFormat="1" applyFont="1" applyBorder="1" applyAlignment="1">
      <alignment horizontal="center" vertical="center"/>
      <protection/>
    </xf>
    <xf numFmtId="205" fontId="17" fillId="0" borderId="37" xfId="62" applyNumberFormat="1" applyFont="1" applyBorder="1" applyAlignment="1">
      <alignment horizontal="center" vertical="center"/>
      <protection/>
    </xf>
    <xf numFmtId="4" fontId="16" fillId="0" borderId="16" xfId="61" applyNumberFormat="1" applyFont="1" applyBorder="1" applyAlignment="1" applyProtection="1" quotePrefix="1">
      <alignment/>
      <protection hidden="1"/>
    </xf>
    <xf numFmtId="4" fontId="16" fillId="0" borderId="40" xfId="61" applyNumberFormat="1" applyFont="1" applyBorder="1" applyAlignment="1" applyProtection="1" quotePrefix="1">
      <alignment/>
      <protection hidden="1"/>
    </xf>
    <xf numFmtId="4" fontId="16" fillId="0" borderId="19" xfId="61" applyNumberFormat="1" applyFont="1" applyBorder="1" applyAlignment="1" applyProtection="1">
      <alignment/>
      <protection hidden="1"/>
    </xf>
    <xf numFmtId="4" fontId="16" fillId="0" borderId="42" xfId="61" applyNumberFormat="1" applyFont="1" applyBorder="1" applyAlignment="1" applyProtection="1">
      <alignment/>
      <protection hidden="1"/>
    </xf>
    <xf numFmtId="4" fontId="25" fillId="0" borderId="26" xfId="61" applyNumberFormat="1" applyFont="1" applyBorder="1" applyAlignment="1" applyProtection="1">
      <alignment/>
      <protection hidden="1"/>
    </xf>
    <xf numFmtId="4" fontId="25" fillId="0" borderId="43" xfId="61" applyNumberFormat="1" applyFont="1" applyBorder="1" applyAlignment="1" applyProtection="1">
      <alignment/>
      <protection hidden="1"/>
    </xf>
    <xf numFmtId="4" fontId="25" fillId="0" borderId="35" xfId="63" applyNumberFormat="1" applyFont="1" applyBorder="1" applyAlignment="1" applyProtection="1">
      <alignment horizontal="right"/>
      <protection hidden="1"/>
    </xf>
    <xf numFmtId="4" fontId="25" fillId="0" borderId="41" xfId="63" applyNumberFormat="1" applyFont="1" applyBorder="1" applyAlignment="1" applyProtection="1">
      <alignment horizontal="right"/>
      <protection hidden="1"/>
    </xf>
    <xf numFmtId="4" fontId="25" fillId="0" borderId="26" xfId="63" applyNumberFormat="1" applyFont="1" applyBorder="1" applyAlignment="1" applyProtection="1">
      <alignment horizontal="right"/>
      <protection hidden="1"/>
    </xf>
    <xf numFmtId="4" fontId="25" fillId="0" borderId="43" xfId="63" applyNumberFormat="1" applyFont="1" applyBorder="1" applyAlignment="1" applyProtection="1">
      <alignment horizontal="right"/>
      <protection hidden="1"/>
    </xf>
    <xf numFmtId="4" fontId="25" fillId="0" borderId="19" xfId="63" applyNumberFormat="1" applyFont="1" applyBorder="1" applyAlignment="1" applyProtection="1">
      <alignment horizontal="right"/>
      <protection hidden="1"/>
    </xf>
    <xf numFmtId="4" fontId="25" fillId="0" borderId="42" xfId="63" applyNumberFormat="1" applyFont="1" applyBorder="1" applyAlignment="1" applyProtection="1">
      <alignment horizontal="right"/>
      <protection hidden="1"/>
    </xf>
    <xf numFmtId="4" fontId="16" fillId="0" borderId="16" xfId="61" applyNumberFormat="1" applyFont="1" applyBorder="1" applyAlignment="1" applyProtection="1">
      <alignment/>
      <protection hidden="1"/>
    </xf>
    <xf numFmtId="4" fontId="16" fillId="0" borderId="40" xfId="61" applyNumberFormat="1" applyFont="1" applyBorder="1" applyAlignment="1" applyProtection="1">
      <alignment/>
      <protection hidden="1"/>
    </xf>
    <xf numFmtId="4" fontId="16" fillId="0" borderId="16" xfId="61" applyNumberFormat="1" applyFont="1" applyFill="1" applyBorder="1" applyAlignment="1" applyProtection="1">
      <alignment/>
      <protection hidden="1"/>
    </xf>
    <xf numFmtId="4" fontId="16" fillId="0" borderId="40" xfId="61" applyNumberFormat="1" applyFont="1" applyFill="1" applyBorder="1" applyAlignment="1" applyProtection="1">
      <alignment/>
      <protection hidden="1"/>
    </xf>
    <xf numFmtId="4" fontId="16" fillId="0" borderId="26" xfId="61" applyNumberFormat="1" applyFont="1" applyFill="1" applyBorder="1" applyAlignment="1" applyProtection="1">
      <alignment/>
      <protection hidden="1"/>
    </xf>
    <xf numFmtId="4" fontId="16" fillId="0" borderId="43" xfId="61" applyNumberFormat="1" applyFont="1" applyFill="1" applyBorder="1" applyAlignment="1" applyProtection="1">
      <alignment/>
      <protection hidden="1"/>
    </xf>
    <xf numFmtId="4" fontId="25" fillId="0" borderId="26" xfId="60" applyNumberFormat="1" applyFont="1" applyBorder="1" applyAlignment="1" applyProtection="1">
      <alignment horizontal="right" vertical="center"/>
      <protection hidden="1"/>
    </xf>
    <xf numFmtId="4" fontId="25" fillId="0" borderId="43" xfId="60" applyNumberFormat="1" applyFont="1" applyBorder="1" applyAlignment="1" applyProtection="1">
      <alignment horizontal="right" vertical="center"/>
      <protection hidden="1"/>
    </xf>
    <xf numFmtId="4" fontId="16" fillId="0" borderId="26" xfId="63" applyNumberFormat="1" applyFont="1" applyBorder="1" applyAlignment="1" applyProtection="1">
      <alignment horizontal="right"/>
      <protection hidden="1"/>
    </xf>
    <xf numFmtId="4" fontId="16" fillId="0" borderId="43" xfId="63" applyNumberFormat="1" applyFont="1" applyBorder="1" applyAlignment="1" applyProtection="1">
      <alignment horizontal="right"/>
      <protection hidden="1"/>
    </xf>
    <xf numFmtId="4" fontId="16" fillId="0" borderId="19" xfId="63" applyNumberFormat="1" applyFont="1" applyBorder="1" applyAlignment="1" applyProtection="1">
      <alignment horizontal="right"/>
      <protection hidden="1"/>
    </xf>
    <xf numFmtId="4" fontId="16" fillId="0" borderId="42" xfId="63" applyNumberFormat="1" applyFont="1" applyBorder="1" applyAlignment="1" applyProtection="1">
      <alignment horizontal="right"/>
      <protection hidden="1"/>
    </xf>
    <xf numFmtId="4" fontId="16" fillId="0" borderId="19" xfId="61" applyNumberFormat="1" applyFont="1" applyBorder="1" applyAlignment="1" applyProtection="1" quotePrefix="1">
      <alignment/>
      <protection hidden="1"/>
    </xf>
    <xf numFmtId="4" fontId="16" fillId="0" borderId="42" xfId="61" applyNumberFormat="1" applyFont="1" applyBorder="1" applyAlignment="1" applyProtection="1" quotePrefix="1">
      <alignment/>
      <protection hidden="1"/>
    </xf>
    <xf numFmtId="4" fontId="16" fillId="0" borderId="0" xfId="61" applyNumberFormat="1" applyFont="1" applyBorder="1" applyAlignment="1" applyProtection="1" quotePrefix="1">
      <alignment/>
      <protection hidden="1"/>
    </xf>
    <xf numFmtId="4" fontId="25" fillId="0" borderId="10" xfId="63" applyNumberFormat="1" applyFont="1" applyBorder="1" applyAlignment="1" applyProtection="1">
      <alignment horizontal="right"/>
      <protection hidden="1"/>
    </xf>
    <xf numFmtId="4" fontId="16" fillId="0" borderId="18" xfId="61" applyNumberFormat="1" applyFont="1" applyBorder="1" applyAlignment="1" applyProtection="1">
      <alignment/>
      <protection hidden="1"/>
    </xf>
    <xf numFmtId="4" fontId="25" fillId="0" borderId="36" xfId="63" applyNumberFormat="1" applyFont="1" applyBorder="1" applyAlignment="1" applyProtection="1">
      <alignment horizontal="right"/>
      <protection hidden="1"/>
    </xf>
    <xf numFmtId="3" fontId="16" fillId="0" borderId="27" xfId="61" applyNumberFormat="1" applyFont="1" applyBorder="1" applyAlignment="1" applyProtection="1">
      <alignment horizontal="left"/>
      <protection hidden="1"/>
    </xf>
    <xf numFmtId="3" fontId="16" fillId="0" borderId="39" xfId="61" applyNumberFormat="1" applyFont="1" applyBorder="1" applyAlignment="1" applyProtection="1">
      <alignment horizontal="left"/>
      <protection hidden="1"/>
    </xf>
    <xf numFmtId="4" fontId="25" fillId="0" borderId="10" xfId="60" applyNumberFormat="1" applyFont="1" applyBorder="1" applyAlignment="1" applyProtection="1">
      <alignment horizontal="right"/>
      <protection hidden="1"/>
    </xf>
    <xf numFmtId="4" fontId="25" fillId="0" borderId="18" xfId="63" applyNumberFormat="1" applyFont="1" applyBorder="1" applyAlignment="1" applyProtection="1">
      <alignment horizontal="right"/>
      <protection hidden="1"/>
    </xf>
    <xf numFmtId="4" fontId="16" fillId="0" borderId="0" xfId="61" applyNumberFormat="1" applyFont="1" applyBorder="1" applyAlignment="1" applyProtection="1">
      <alignment/>
      <protection hidden="1"/>
    </xf>
    <xf numFmtId="4" fontId="25" fillId="0" borderId="18" xfId="60" applyNumberFormat="1" applyFont="1" applyBorder="1" applyAlignment="1" applyProtection="1">
      <alignment horizontal="right"/>
      <protection hidden="1"/>
    </xf>
    <xf numFmtId="4" fontId="16" fillId="0" borderId="0" xfId="61" applyNumberFormat="1" applyFont="1" applyFill="1" applyBorder="1" applyAlignment="1" applyProtection="1">
      <alignment/>
      <protection hidden="1"/>
    </xf>
    <xf numFmtId="4" fontId="16" fillId="0" borderId="10" xfId="61" applyNumberFormat="1" applyFont="1" applyFill="1" applyBorder="1" applyAlignment="1" applyProtection="1">
      <alignment/>
      <protection hidden="1"/>
    </xf>
    <xf numFmtId="4" fontId="25" fillId="0" borderId="10" xfId="60" applyNumberFormat="1" applyFont="1" applyBorder="1" applyAlignment="1" applyProtection="1">
      <alignment horizontal="right" vertical="center"/>
      <protection hidden="1"/>
    </xf>
    <xf numFmtId="4" fontId="16" fillId="0" borderId="10" xfId="63" applyNumberFormat="1" applyFont="1" applyBorder="1" applyAlignment="1" applyProtection="1">
      <alignment horizontal="right"/>
      <protection hidden="1"/>
    </xf>
    <xf numFmtId="4" fontId="16" fillId="0" borderId="18" xfId="63" applyNumberFormat="1" applyFont="1" applyBorder="1" applyAlignment="1" applyProtection="1">
      <alignment horizontal="right"/>
      <protection hidden="1"/>
    </xf>
    <xf numFmtId="4" fontId="16" fillId="0" borderId="18" xfId="61" applyNumberFormat="1" applyFont="1" applyBorder="1" applyAlignment="1" applyProtection="1" quotePrefix="1">
      <alignment/>
      <protection hidden="1"/>
    </xf>
    <xf numFmtId="0" fontId="17" fillId="0" borderId="0" xfId="61" applyFont="1" applyAlignment="1">
      <alignment horizontal="left" vertical="center" wrapText="1"/>
      <protection/>
    </xf>
    <xf numFmtId="0" fontId="17" fillId="0" borderId="40" xfId="61" applyFont="1" applyBorder="1" applyAlignment="1">
      <alignment horizontal="left" vertical="center" wrapText="1"/>
      <protection/>
    </xf>
    <xf numFmtId="3" fontId="16" fillId="0" borderId="38" xfId="61" applyNumberFormat="1" applyFont="1" applyBorder="1" applyAlignment="1" applyProtection="1">
      <alignment horizontal="left"/>
      <protection hidden="1"/>
    </xf>
    <xf numFmtId="0" fontId="17" fillId="0" borderId="20" xfId="61" applyFont="1" applyBorder="1" applyAlignment="1" applyProtection="1">
      <alignment horizontal="center" vertical="center"/>
      <protection hidden="1"/>
    </xf>
    <xf numFmtId="0" fontId="17" fillId="0" borderId="21" xfId="61" applyFont="1" applyBorder="1" applyAlignment="1" applyProtection="1">
      <alignment horizontal="center" vertical="center"/>
      <protection hidden="1"/>
    </xf>
    <xf numFmtId="0" fontId="17" fillId="0" borderId="22" xfId="61" applyFont="1" applyBorder="1" applyAlignment="1" applyProtection="1">
      <alignment horizontal="center" vertical="center"/>
      <protection hidden="1"/>
    </xf>
    <xf numFmtId="0" fontId="17" fillId="0" borderId="27" xfId="61" applyFont="1" applyBorder="1" applyAlignment="1" applyProtection="1">
      <alignment horizontal="center" vertical="center"/>
      <protection hidden="1"/>
    </xf>
    <xf numFmtId="0" fontId="17" fillId="0" borderId="38" xfId="61" applyFont="1" applyBorder="1" applyAlignment="1" applyProtection="1">
      <alignment horizontal="center" vertical="center"/>
      <protection hidden="1"/>
    </xf>
    <xf numFmtId="0" fontId="17" fillId="0" borderId="16" xfId="61" applyFont="1" applyBorder="1" applyAlignment="1" applyProtection="1">
      <alignment horizontal="center" vertical="center"/>
      <protection hidden="1"/>
    </xf>
    <xf numFmtId="0" fontId="17" fillId="0" borderId="0" xfId="61" applyFont="1" applyBorder="1" applyAlignment="1" applyProtection="1">
      <alignment horizontal="center" vertical="center"/>
      <protection hidden="1"/>
    </xf>
    <xf numFmtId="0" fontId="17" fillId="0" borderId="35" xfId="61" applyFont="1" applyBorder="1" applyAlignment="1" applyProtection="1">
      <alignment horizontal="center" vertical="center"/>
      <protection hidden="1"/>
    </xf>
    <xf numFmtId="0" fontId="17" fillId="0" borderId="36" xfId="61" applyFont="1" applyBorder="1" applyAlignment="1" applyProtection="1">
      <alignment horizontal="center" vertical="center"/>
      <protection hidden="1"/>
    </xf>
    <xf numFmtId="0" fontId="17" fillId="0" borderId="39" xfId="61" applyFont="1" applyBorder="1" applyAlignment="1" applyProtection="1">
      <alignment horizontal="center" vertical="center"/>
      <protection hidden="1"/>
    </xf>
    <xf numFmtId="0" fontId="17" fillId="0" borderId="40" xfId="61" applyFont="1" applyBorder="1" applyAlignment="1" applyProtection="1">
      <alignment horizontal="center" vertical="center"/>
      <protection hidden="1"/>
    </xf>
    <xf numFmtId="0" fontId="17" fillId="0" borderId="41" xfId="61" applyFont="1" applyBorder="1" applyAlignment="1" applyProtection="1">
      <alignment horizontal="center" vertical="center"/>
      <protection hidden="1"/>
    </xf>
    <xf numFmtId="4" fontId="17" fillId="0" borderId="36" xfId="63" applyNumberFormat="1" applyFont="1" applyBorder="1" applyAlignment="1" applyProtection="1">
      <alignment horizontal="right"/>
      <protection hidden="1"/>
    </xf>
    <xf numFmtId="4" fontId="17" fillId="0" borderId="41" xfId="63" applyNumberFormat="1" applyFont="1" applyBorder="1" applyAlignment="1" applyProtection="1">
      <alignment horizontal="right"/>
      <protection hidden="1"/>
    </xf>
    <xf numFmtId="4" fontId="17" fillId="0" borderId="26" xfId="63" applyNumberFormat="1" applyFont="1" applyBorder="1" applyAlignment="1" applyProtection="1">
      <alignment horizontal="right"/>
      <protection hidden="1"/>
    </xf>
    <xf numFmtId="4" fontId="17" fillId="0" borderId="43" xfId="63" applyNumberFormat="1" applyFont="1" applyBorder="1" applyAlignment="1" applyProtection="1">
      <alignment horizontal="right"/>
      <protection hidden="1"/>
    </xf>
    <xf numFmtId="4" fontId="17" fillId="0" borderId="18" xfId="63" applyNumberFormat="1" applyFont="1" applyBorder="1" applyAlignment="1" applyProtection="1">
      <alignment horizontal="right"/>
      <protection hidden="1"/>
    </xf>
    <xf numFmtId="4" fontId="17" fillId="0" borderId="42" xfId="63" applyNumberFormat="1" applyFont="1" applyBorder="1" applyAlignment="1" applyProtection="1">
      <alignment horizontal="right"/>
      <protection hidden="1"/>
    </xf>
    <xf numFmtId="4" fontId="16" fillId="0" borderId="0" xfId="63" applyNumberFormat="1" applyFont="1" applyBorder="1" applyProtection="1">
      <alignment/>
      <protection hidden="1"/>
    </xf>
    <xf numFmtId="4" fontId="16" fillId="0" borderId="40" xfId="63" applyNumberFormat="1" applyFont="1" applyBorder="1" applyProtection="1">
      <alignment/>
      <protection hidden="1"/>
    </xf>
    <xf numFmtId="4" fontId="16" fillId="0" borderId="0" xfId="63" applyNumberFormat="1" applyFont="1" applyBorder="1" applyAlignment="1" applyProtection="1" quotePrefix="1">
      <alignment horizontal="right"/>
      <protection hidden="1"/>
    </xf>
    <xf numFmtId="4" fontId="16" fillId="0" borderId="40" xfId="63" applyNumberFormat="1" applyFont="1" applyBorder="1" applyAlignment="1" applyProtection="1" quotePrefix="1">
      <alignment horizontal="right"/>
      <protection hidden="1"/>
    </xf>
    <xf numFmtId="4" fontId="16" fillId="0" borderId="0" xfId="63" applyNumberFormat="1" applyFont="1" applyBorder="1" applyAlignment="1" applyProtection="1">
      <alignment horizontal="right"/>
      <protection hidden="1"/>
    </xf>
    <xf numFmtId="4" fontId="16" fillId="0" borderId="40" xfId="63" applyNumberFormat="1" applyFont="1" applyBorder="1" applyAlignment="1" applyProtection="1">
      <alignment horizontal="right"/>
      <protection hidden="1"/>
    </xf>
    <xf numFmtId="4" fontId="17" fillId="0" borderId="10" xfId="63" applyNumberFormat="1" applyFont="1" applyBorder="1" applyAlignment="1" applyProtection="1">
      <alignment horizontal="right"/>
      <protection hidden="1"/>
    </xf>
    <xf numFmtId="4" fontId="16" fillId="0" borderId="18" xfId="63" applyNumberFormat="1" applyFont="1" applyBorder="1" applyProtection="1">
      <alignment/>
      <protection hidden="1"/>
    </xf>
    <xf numFmtId="4" fontId="16" fillId="0" borderId="42" xfId="63" applyNumberFormat="1" applyFont="1" applyBorder="1" applyProtection="1">
      <alignment/>
      <protection hidden="1"/>
    </xf>
    <xf numFmtId="4" fontId="16" fillId="0" borderId="18" xfId="63" applyNumberFormat="1" applyFont="1" applyBorder="1" applyAlignment="1" applyProtection="1" quotePrefix="1">
      <alignment horizontal="right"/>
      <protection hidden="1"/>
    </xf>
    <xf numFmtId="4" fontId="16" fillId="0" borderId="42" xfId="63" applyNumberFormat="1" applyFont="1" applyBorder="1" applyAlignment="1" applyProtection="1" quotePrefix="1">
      <alignment horizontal="right"/>
      <protection hidden="1"/>
    </xf>
    <xf numFmtId="4" fontId="16" fillId="0" borderId="11" xfId="63" applyNumberFormat="1" applyFont="1" applyBorder="1" applyAlignment="1" applyProtection="1">
      <alignment horizontal="right"/>
      <protection hidden="1"/>
    </xf>
    <xf numFmtId="4" fontId="17" fillId="0" borderId="35" xfId="63" applyNumberFormat="1" applyFont="1" applyBorder="1" applyAlignment="1" applyProtection="1">
      <alignment horizontal="right"/>
      <protection hidden="1"/>
    </xf>
    <xf numFmtId="4" fontId="17" fillId="0" borderId="37" xfId="63" applyNumberFormat="1" applyFont="1" applyBorder="1" applyAlignment="1" applyProtection="1">
      <alignment horizontal="right"/>
      <protection hidden="1"/>
    </xf>
    <xf numFmtId="3" fontId="16" fillId="0" borderId="38" xfId="63" applyNumberFormat="1" applyFont="1" applyBorder="1" applyAlignment="1" applyProtection="1">
      <alignment horizontal="left"/>
      <protection hidden="1"/>
    </xf>
    <xf numFmtId="3" fontId="16" fillId="0" borderId="39" xfId="63" applyNumberFormat="1" applyFont="1" applyBorder="1" applyAlignment="1" applyProtection="1">
      <alignment horizontal="left"/>
      <protection hidden="1"/>
    </xf>
    <xf numFmtId="4" fontId="17" fillId="0" borderId="10" xfId="55" applyNumberFormat="1" applyFont="1" applyBorder="1" applyAlignment="1" applyProtection="1">
      <alignment/>
      <protection hidden="1"/>
    </xf>
    <xf numFmtId="4" fontId="17" fillId="0" borderId="43" xfId="55" applyNumberFormat="1" applyFont="1" applyBorder="1" applyAlignment="1" applyProtection="1">
      <alignment/>
      <protection hidden="1"/>
    </xf>
    <xf numFmtId="4" fontId="17" fillId="0" borderId="13" xfId="63" applyNumberFormat="1" applyFont="1" applyBorder="1" applyAlignment="1" applyProtection="1">
      <alignment horizontal="right"/>
      <protection hidden="1"/>
    </xf>
    <xf numFmtId="4" fontId="17" fillId="0" borderId="19" xfId="63" applyNumberFormat="1" applyFont="1" applyBorder="1" applyAlignment="1" applyProtection="1">
      <alignment horizontal="right"/>
      <protection hidden="1"/>
    </xf>
    <xf numFmtId="4" fontId="17" fillId="0" borderId="11" xfId="63" applyNumberFormat="1" applyFont="1" applyBorder="1" applyAlignment="1" applyProtection="1">
      <alignment horizontal="right"/>
      <protection hidden="1"/>
    </xf>
    <xf numFmtId="4" fontId="16" fillId="0" borderId="16" xfId="63" applyNumberFormat="1" applyFont="1" applyBorder="1" applyProtection="1">
      <alignment/>
      <protection hidden="1"/>
    </xf>
    <xf numFmtId="4" fontId="16" fillId="0" borderId="12" xfId="63" applyNumberFormat="1" applyFont="1" applyBorder="1" applyProtection="1">
      <alignment/>
      <protection hidden="1"/>
    </xf>
    <xf numFmtId="4" fontId="16" fillId="0" borderId="16" xfId="63" applyNumberFormat="1" applyFont="1" applyBorder="1" applyAlignment="1" applyProtection="1" quotePrefix="1">
      <alignment horizontal="right"/>
      <protection hidden="1"/>
    </xf>
    <xf numFmtId="4" fontId="16" fillId="0" borderId="12" xfId="63" applyNumberFormat="1" applyFont="1" applyBorder="1" applyAlignment="1" applyProtection="1" quotePrefix="1">
      <alignment horizontal="right"/>
      <protection hidden="1"/>
    </xf>
    <xf numFmtId="4" fontId="16" fillId="0" borderId="16" xfId="63" applyNumberFormat="1" applyFont="1" applyBorder="1" applyAlignment="1" applyProtection="1">
      <alignment horizontal="right"/>
      <protection hidden="1"/>
    </xf>
    <xf numFmtId="4" fontId="16" fillId="0" borderId="12" xfId="63" applyNumberFormat="1" applyFont="1" applyBorder="1" applyAlignment="1" applyProtection="1">
      <alignment horizontal="right"/>
      <protection hidden="1"/>
    </xf>
    <xf numFmtId="4" fontId="16" fillId="0" borderId="19" xfId="63" applyNumberFormat="1" applyFont="1" applyBorder="1" applyProtection="1">
      <alignment/>
      <protection hidden="1"/>
    </xf>
    <xf numFmtId="4" fontId="16" fillId="0" borderId="11" xfId="63" applyNumberFormat="1" applyFont="1" applyBorder="1" applyProtection="1">
      <alignment/>
      <protection hidden="1"/>
    </xf>
    <xf numFmtId="4" fontId="16" fillId="0" borderId="19" xfId="63" applyNumberFormat="1" applyFont="1" applyBorder="1" applyAlignment="1" applyProtection="1" quotePrefix="1">
      <alignment horizontal="right"/>
      <protection hidden="1"/>
    </xf>
    <xf numFmtId="4" fontId="16" fillId="0" borderId="11" xfId="63" applyNumberFormat="1" applyFont="1" applyBorder="1" applyAlignment="1" applyProtection="1" quotePrefix="1">
      <alignment horizontal="right"/>
      <protection hidden="1"/>
    </xf>
    <xf numFmtId="4" fontId="17" fillId="0" borderId="26" xfId="55" applyNumberFormat="1" applyFont="1" applyBorder="1" applyAlignment="1" applyProtection="1">
      <alignment/>
      <protection hidden="1"/>
    </xf>
    <xf numFmtId="4" fontId="17" fillId="0" borderId="13" xfId="55" applyNumberFormat="1" applyFont="1" applyBorder="1" applyAlignment="1" applyProtection="1">
      <alignment/>
      <protection hidden="1"/>
    </xf>
    <xf numFmtId="0" fontId="17" fillId="0" borderId="27" xfId="63" applyFont="1" applyBorder="1" applyAlignment="1" applyProtection="1">
      <alignment horizontal="center" vertical="center"/>
      <protection hidden="1"/>
    </xf>
    <xf numFmtId="0" fontId="17" fillId="0" borderId="28" xfId="63" applyFont="1" applyBorder="1" applyAlignment="1" applyProtection="1">
      <alignment horizontal="center" vertical="center"/>
      <protection hidden="1"/>
    </xf>
    <xf numFmtId="0" fontId="17" fillId="0" borderId="16" xfId="63" applyFont="1" applyBorder="1" applyAlignment="1" applyProtection="1">
      <alignment horizontal="center" vertical="center"/>
      <protection hidden="1"/>
    </xf>
    <xf numFmtId="0" fontId="17" fillId="0" borderId="12" xfId="63" applyFont="1" applyBorder="1" applyAlignment="1" applyProtection="1">
      <alignment horizontal="center" vertical="center"/>
      <protection hidden="1"/>
    </xf>
    <xf numFmtId="0" fontId="17" fillId="0" borderId="35" xfId="63" applyFont="1" applyBorder="1" applyAlignment="1" applyProtection="1">
      <alignment horizontal="center" vertical="center"/>
      <protection hidden="1"/>
    </xf>
    <xf numFmtId="0" fontId="17" fillId="0" borderId="37" xfId="63" applyFont="1" applyBorder="1" applyAlignment="1" applyProtection="1">
      <alignment horizontal="center" vertical="center"/>
      <protection hidden="1"/>
    </xf>
    <xf numFmtId="0" fontId="17" fillId="0" borderId="38" xfId="63" applyFont="1" applyBorder="1" applyAlignment="1" applyProtection="1">
      <alignment horizontal="center" vertical="center"/>
      <protection hidden="1"/>
    </xf>
    <xf numFmtId="0" fontId="17" fillId="0" borderId="39" xfId="63" applyFont="1" applyBorder="1" applyAlignment="1" applyProtection="1">
      <alignment horizontal="center" vertical="center"/>
      <protection hidden="1"/>
    </xf>
    <xf numFmtId="0" fontId="17" fillId="0" borderId="0" xfId="63" applyFont="1" applyBorder="1" applyAlignment="1" applyProtection="1">
      <alignment horizontal="center" vertical="center"/>
      <protection hidden="1"/>
    </xf>
    <xf numFmtId="0" fontId="17" fillId="0" borderId="40" xfId="63" applyFont="1" applyBorder="1" applyAlignment="1" applyProtection="1">
      <alignment horizontal="center" vertical="center"/>
      <protection hidden="1"/>
    </xf>
    <xf numFmtId="0" fontId="17" fillId="0" borderId="36" xfId="63" applyFont="1" applyBorder="1" applyAlignment="1" applyProtection="1">
      <alignment horizontal="center" vertical="center"/>
      <protection hidden="1"/>
    </xf>
    <xf numFmtId="0" fontId="17" fillId="0" borderId="41" xfId="63" applyFont="1" applyBorder="1" applyAlignment="1" applyProtection="1">
      <alignment horizontal="center" vertical="center"/>
      <protection hidden="1"/>
    </xf>
    <xf numFmtId="3" fontId="16" fillId="0" borderId="27" xfId="63" applyNumberFormat="1" applyFont="1" applyBorder="1" applyAlignment="1" applyProtection="1">
      <alignment horizontal="left"/>
      <protection hidden="1"/>
    </xf>
    <xf numFmtId="3" fontId="16" fillId="0" borderId="28" xfId="63" applyNumberFormat="1" applyFont="1" applyBorder="1" applyAlignment="1" applyProtection="1">
      <alignment horizontal="left"/>
      <protection hidden="1"/>
    </xf>
    <xf numFmtId="0" fontId="17" fillId="0" borderId="0" xfId="63" applyFont="1" applyAlignment="1" applyProtection="1">
      <alignment horizontal="left" vertical="center" wrapText="1"/>
      <protection hidden="1"/>
    </xf>
    <xf numFmtId="0" fontId="17" fillId="0" borderId="40" xfId="63" applyFont="1" applyBorder="1" applyAlignment="1" applyProtection="1">
      <alignment horizontal="left" vertical="center" wrapText="1"/>
      <protection hidden="1"/>
    </xf>
    <xf numFmtId="0" fontId="16" fillId="0" borderId="0" xfId="63" applyFont="1" applyAlignment="1" applyProtection="1">
      <alignment horizontal="left" vertical="center" wrapText="1"/>
      <protection hidden="1"/>
    </xf>
    <xf numFmtId="0" fontId="16" fillId="0" borderId="40" xfId="63" applyFont="1" applyBorder="1" applyAlignment="1" applyProtection="1">
      <alignment horizontal="left" vertical="center" wrapText="1"/>
      <protection hidden="1"/>
    </xf>
    <xf numFmtId="203" fontId="17" fillId="0" borderId="20" xfId="63" applyNumberFormat="1" applyFont="1" applyBorder="1" applyAlignment="1" applyProtection="1">
      <alignment horizontal="center" vertical="center"/>
      <protection hidden="1"/>
    </xf>
    <xf numFmtId="203" fontId="17" fillId="0" borderId="21" xfId="63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</cellXfs>
  <cellStyles count="66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Euro 2 2" xfId="45"/>
    <cellStyle name="Euro 3" xfId="46"/>
    <cellStyle name="Insatisfaisant" xfId="47"/>
    <cellStyle name="Hyperlink" xfId="48"/>
    <cellStyle name="Followed Hyperlink" xfId="49"/>
    <cellStyle name="Comma" xfId="50"/>
    <cellStyle name="Comma [0]" xfId="51"/>
    <cellStyle name="Milliers 2" xfId="52"/>
    <cellStyle name="Milliers 2 2" xfId="53"/>
    <cellStyle name="Milliers 3" xfId="54"/>
    <cellStyle name="Milliers_PRODUITS" xfId="55"/>
    <cellStyle name="Currency" xfId="56"/>
    <cellStyle name="Currency [0]" xfId="57"/>
    <cellStyle name="Neutre" xfId="58"/>
    <cellStyle name="Normal 2" xfId="59"/>
    <cellStyle name="Normal_ACTIF_1" xfId="60"/>
    <cellStyle name="Normal_CHARGES" xfId="61"/>
    <cellStyle name="Normal_PASSIF" xfId="62"/>
    <cellStyle name="Normal_PRODUITS" xfId="63"/>
    <cellStyle name="Note" xfId="64"/>
    <cellStyle name="Percent" xfId="65"/>
    <cellStyle name="Pourcentage 2" xfId="66"/>
    <cellStyle name="Pourcentage 2 2" xfId="67"/>
    <cellStyle name="Pourcentage 3" xfId="68"/>
    <cellStyle name="Satisfaisant" xfId="69"/>
    <cellStyle name="Sortie" xfId="70"/>
    <cellStyle name="Texte explicatif" xfId="71"/>
    <cellStyle name="Titre" xfId="72"/>
    <cellStyle name="Titre 1" xfId="73"/>
    <cellStyle name="Titre 2" xfId="74"/>
    <cellStyle name="Titre 3" xfId="75"/>
    <cellStyle name="Titre 4" xfId="76"/>
    <cellStyle name="Total" xfId="77"/>
    <cellStyle name="Vérification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de l'exercice propre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07675"/>
          <c:w val="0.784"/>
          <c:h val="0.924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(Résultats!$H$9,Résultats!$K$9,Résultats!$N$9,Résultats!$Q$9,Résultats!$T$9)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22715254"/>
        <c:axId val="3110695"/>
      </c:barChart>
      <c:catAx>
        <c:axId val="227152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110695"/>
        <c:crosses val="autoZero"/>
        <c:auto val="1"/>
        <c:lblOffset val="100"/>
        <c:tickLblSkip val="1"/>
        <c:noMultiLvlLbl val="0"/>
      </c:catAx>
      <c:valAx>
        <c:axId val="3110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27152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75"/>
          <c:y val="0.933"/>
          <c:w val="0.293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global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07625"/>
          <c:w val="0.784"/>
          <c:h val="0.934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(Résultats!$H$10,Résultats!$K$10,Résultats!$N$10,Résultats!$Q$10,Résultats!$T$10)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27996256"/>
        <c:axId val="50639713"/>
      </c:barChart>
      <c:catAx>
        <c:axId val="27996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0639713"/>
        <c:crosses val="autoZero"/>
        <c:auto val="1"/>
        <c:lblOffset val="100"/>
        <c:tickLblSkip val="1"/>
        <c:noMultiLvlLbl val="0"/>
      </c:catAx>
      <c:valAx>
        <c:axId val="50639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79962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75"/>
          <c:y val="0.93325"/>
          <c:w val="0.293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ordinaires (exercice propre)</a:t>
            </a:r>
          </a:p>
        </c:rich>
      </c:tx>
      <c:layout>
        <c:manualLayout>
          <c:xMode val="factor"/>
          <c:yMode val="factor"/>
          <c:x val="0.02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3525"/>
          <c:w val="0.95125"/>
          <c:h val="0.7605"/>
        </c:manualLayout>
      </c:layout>
      <c:lineChart>
        <c:grouping val="stack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(engagements actés aux comptes)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  <c:smooth val="0"/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(Droits actés aux comptes)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  <c:smooth val="0"/>
        </c:ser>
        <c:marker val="1"/>
        <c:axId val="53104234"/>
        <c:axId val="8176059"/>
      </c:lineChart>
      <c:catAx>
        <c:axId val="531042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8176059"/>
        <c:crosses val="autoZero"/>
        <c:auto val="1"/>
        <c:lblOffset val="100"/>
        <c:tickLblSkip val="1"/>
        <c:noMultiLvlLbl val="0"/>
      </c:catAx>
      <c:valAx>
        <c:axId val="81760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31042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9"/>
          <c:y val="0.92825"/>
          <c:w val="0.944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ordinaires (exercice propre)</a:t>
            </a:r>
          </a:p>
        </c:rich>
      </c:tx>
      <c:layout>
        <c:manualLayout>
          <c:xMode val="factor"/>
          <c:yMode val="factor"/>
          <c:x val="0.021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3325"/>
          <c:w val="0.95125"/>
          <c:h val="0.76125"/>
        </c:manualLayout>
      </c:layout>
      <c:lineChart>
        <c:grouping val="stack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(engagements actés aux comptes)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  <c:smooth val="0"/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(Droits actés aux comptes)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  <c:smooth val="0"/>
        </c:ser>
        <c:marker val="1"/>
        <c:axId val="6475668"/>
        <c:axId val="58281013"/>
      </c:lineChart>
      <c:catAx>
        <c:axId val="64756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8281013"/>
        <c:crosses val="autoZero"/>
        <c:auto val="1"/>
        <c:lblOffset val="100"/>
        <c:tickLblSkip val="1"/>
        <c:noMultiLvlLbl val="0"/>
      </c:catAx>
      <c:valAx>
        <c:axId val="582810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4756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9"/>
          <c:y val="0.92975"/>
          <c:w val="0.944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>
      <xdr:nvSpPr>
        <xdr:cNvPr id="1" name="Text Box 1"/>
        <xdr:cNvSpPr txBox="1">
          <a:spLocks noChangeArrowheads="1"/>
        </xdr:cNvSpPr>
      </xdr:nvSpPr>
      <xdr:spPr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142875</xdr:rowOff>
    </xdr:from>
    <xdr:to>
      <xdr:col>18</xdr:col>
      <xdr:colOff>333375</xdr:colOff>
      <xdr:row>3</xdr:row>
      <xdr:rowOff>1933575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050" y="628650"/>
          <a:ext cx="6819900" cy="17907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 Y N T H E S E  des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C O M P T E S</a:t>
          </a:r>
          <a:r>
            <a:rPr lang="en-US" cap="none" sz="18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Module informatisé de publication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des comptes annuels</a:t>
          </a:r>
        </a:p>
      </xdr:txBody>
    </xdr:sp>
    <xdr:clientData/>
  </xdr:twoCellAnchor>
  <xdr:twoCellAnchor editAs="oneCell">
    <xdr:from>
      <xdr:col>14</xdr:col>
      <xdr:colOff>323850</xdr:colOff>
      <xdr:row>3</xdr:row>
      <xdr:rowOff>666750</xdr:rowOff>
    </xdr:from>
    <xdr:to>
      <xdr:col>18</xdr:col>
      <xdr:colOff>276225</xdr:colOff>
      <xdr:row>3</xdr:row>
      <xdr:rowOff>1409700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52525"/>
          <a:ext cx="1362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</xdr:row>
      <xdr:rowOff>590550</xdr:rowOff>
    </xdr:from>
    <xdr:to>
      <xdr:col>3</xdr:col>
      <xdr:colOff>0</xdr:colOff>
      <xdr:row>3</xdr:row>
      <xdr:rowOff>1447800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076325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200025</xdr:rowOff>
    </xdr:from>
    <xdr:to>
      <xdr:col>12</xdr:col>
      <xdr:colOff>142875</xdr:colOff>
      <xdr:row>32</xdr:row>
      <xdr:rowOff>190500</xdr:rowOff>
    </xdr:to>
    <xdr:graphicFrame>
      <xdr:nvGraphicFramePr>
        <xdr:cNvPr id="1" name="Graphique 2"/>
        <xdr:cNvGraphicFramePr/>
      </xdr:nvGraphicFramePr>
      <xdr:xfrm>
        <a:off x="47625" y="2933700"/>
        <a:ext cx="44100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352425</xdr:colOff>
      <xdr:row>14</xdr:row>
      <xdr:rowOff>0</xdr:rowOff>
    </xdr:from>
    <xdr:to>
      <xdr:col>23</xdr:col>
      <xdr:colOff>561975</xdr:colOff>
      <xdr:row>32</xdr:row>
      <xdr:rowOff>200025</xdr:rowOff>
    </xdr:to>
    <xdr:graphicFrame>
      <xdr:nvGraphicFramePr>
        <xdr:cNvPr id="2" name="Graphique 7"/>
        <xdr:cNvGraphicFramePr/>
      </xdr:nvGraphicFramePr>
      <xdr:xfrm>
        <a:off x="4667250" y="2943225"/>
        <a:ext cx="44100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>
      <xdr:nvGraphicFramePr>
        <xdr:cNvPr id="1" name="Graphique 2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>
      <xdr:nvGraphicFramePr>
        <xdr:cNvPr id="1" name="Graphique 2"/>
        <xdr:cNvGraphicFramePr/>
      </xdr:nvGraphicFramePr>
      <xdr:xfrm>
        <a:off x="142875" y="7534275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9" t="s">
        <v>8</v>
      </c>
      <c r="B3" s="10" t="s">
        <v>9</v>
      </c>
    </row>
    <row r="5" spans="1:3" ht="12.75">
      <c r="A5" t="s">
        <v>10</v>
      </c>
      <c r="B5" s="11"/>
      <c r="C5" s="5"/>
    </row>
    <row r="6" spans="2:3" ht="12.75">
      <c r="B6" s="5"/>
      <c r="C6" s="5"/>
    </row>
    <row r="7" spans="2:3" ht="12.75">
      <c r="B7" s="11"/>
      <c r="C7" s="5" t="s">
        <v>11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"/>
  <dimension ref="A1:J85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9" ht="12.75">
      <c r="A1" s="234" t="str">
        <f>Coordonnées!A1</f>
        <v>Synthèse des Comptes</v>
      </c>
      <c r="B1" s="235"/>
      <c r="C1" s="231" t="str">
        <f>Coordonnées!D1</f>
        <v>Administration communale de :</v>
      </c>
      <c r="D1" s="235" t="str">
        <f>Coordonnées!J1</f>
        <v>BEAUVECHAIN</v>
      </c>
      <c r="E1" s="235"/>
      <c r="F1" s="235"/>
      <c r="G1" s="231" t="str">
        <f>Coordonnées!P1</f>
        <v>Code INS</v>
      </c>
      <c r="H1" s="366"/>
      <c r="I1" s="197">
        <f>Coordonnées!R1</f>
        <v>25005</v>
      </c>
    </row>
    <row r="2" spans="1:9" ht="12.75">
      <c r="A2" s="236"/>
      <c r="B2" s="237"/>
      <c r="C2" s="232"/>
      <c r="D2" s="237"/>
      <c r="E2" s="237"/>
      <c r="F2" s="237"/>
      <c r="G2" s="232" t="str">
        <f>Coordonnées!P2</f>
        <v>Exercice:</v>
      </c>
      <c r="H2" s="367"/>
      <c r="I2" s="198">
        <f>Coordonnées!R2</f>
        <v>2018</v>
      </c>
    </row>
    <row r="3" spans="1:9" ht="12.75">
      <c r="A3" s="362" t="str">
        <f>Coordonnées!A3</f>
        <v>Modèle officiel généré par l'apllication eComptes © SPW.INTERIEUR &amp; ACTION SOCIALE</v>
      </c>
      <c r="B3" s="362"/>
      <c r="C3" s="362"/>
      <c r="D3" s="362"/>
      <c r="E3" s="362"/>
      <c r="F3" s="196"/>
      <c r="G3" s="368" t="str">
        <f>Coordonnées!P3</f>
        <v>Version:</v>
      </c>
      <c r="H3" s="369"/>
      <c r="I3" s="187">
        <f>Coordonnées!R3</f>
        <v>1</v>
      </c>
    </row>
    <row r="4" spans="1:5" ht="12.75">
      <c r="A4" s="43"/>
      <c r="B4" s="43"/>
      <c r="C4" s="37"/>
      <c r="D4" s="43"/>
      <c r="E4" s="43"/>
    </row>
    <row r="5" spans="1:10" ht="13.5" thickBot="1">
      <c r="A5" s="143"/>
      <c r="B5" s="144"/>
      <c r="C5" s="145"/>
      <c r="D5" s="145"/>
      <c r="E5" s="384"/>
      <c r="F5" s="384"/>
      <c r="G5" s="182"/>
      <c r="H5" s="182"/>
      <c r="I5" s="146"/>
      <c r="J5" s="13"/>
    </row>
    <row r="6" spans="1:10" ht="12.75">
      <c r="A6" s="147" t="s">
        <v>41</v>
      </c>
      <c r="B6" s="148"/>
      <c r="C6" s="148"/>
      <c r="D6" s="148"/>
      <c r="E6" s="363" t="s">
        <v>43</v>
      </c>
      <c r="F6" s="376">
        <f>I2</f>
        <v>2018</v>
      </c>
      <c r="G6" s="377"/>
      <c r="H6" s="370">
        <f>F6-1</f>
        <v>2017</v>
      </c>
      <c r="I6" s="371"/>
      <c r="J6" s="13"/>
    </row>
    <row r="7" spans="1:10" ht="9.75" customHeight="1">
      <c r="A7" s="74"/>
      <c r="B7" s="148"/>
      <c r="C7" s="74"/>
      <c r="D7" s="148"/>
      <c r="E7" s="364"/>
      <c r="F7" s="378"/>
      <c r="G7" s="379"/>
      <c r="H7" s="372"/>
      <c r="I7" s="373"/>
      <c r="J7" s="13"/>
    </row>
    <row r="8" spans="1:10" ht="12.75" customHeight="1" thickBot="1">
      <c r="A8" s="149"/>
      <c r="B8" s="148"/>
      <c r="C8" s="150" t="s">
        <v>42</v>
      </c>
      <c r="D8" s="148"/>
      <c r="E8" s="365"/>
      <c r="F8" s="380"/>
      <c r="G8" s="381"/>
      <c r="H8" s="374"/>
      <c r="I8" s="375"/>
      <c r="J8" s="13"/>
    </row>
    <row r="9" spans="1:10" ht="9.75" customHeight="1">
      <c r="A9" s="151"/>
      <c r="B9" s="152"/>
      <c r="C9" s="153"/>
      <c r="D9" s="153"/>
      <c r="E9" s="154"/>
      <c r="F9" s="183"/>
      <c r="G9" s="185"/>
      <c r="H9" s="410"/>
      <c r="I9" s="411"/>
      <c r="J9" s="13"/>
    </row>
    <row r="10" spans="1:10" ht="12.75">
      <c r="A10" s="148" t="s">
        <v>44</v>
      </c>
      <c r="B10" s="148"/>
      <c r="C10" s="148"/>
      <c r="D10" s="148"/>
      <c r="E10" s="155" t="s">
        <v>45</v>
      </c>
      <c r="F10" s="382">
        <f>F12+F14+F29+F35+F39</f>
        <v>35590250.260000005</v>
      </c>
      <c r="G10" s="383"/>
      <c r="H10" s="382">
        <f>H12+H14+H29+H35+H39</f>
        <v>34955754.96</v>
      </c>
      <c r="I10" s="403"/>
      <c r="J10" s="13"/>
    </row>
    <row r="11" spans="1:10" ht="8.25" customHeight="1">
      <c r="A11" s="148"/>
      <c r="B11" s="148"/>
      <c r="C11" s="148"/>
      <c r="D11" s="148"/>
      <c r="E11" s="155"/>
      <c r="F11" s="184"/>
      <c r="G11" s="186"/>
      <c r="H11" s="395"/>
      <c r="I11" s="408"/>
      <c r="J11" s="13"/>
    </row>
    <row r="12" spans="1:10" ht="12.75">
      <c r="A12" s="156" t="s">
        <v>46</v>
      </c>
      <c r="B12" s="157" t="s">
        <v>47</v>
      </c>
      <c r="C12" s="152"/>
      <c r="D12" s="152"/>
      <c r="E12" s="155">
        <v>21</v>
      </c>
      <c r="F12" s="385">
        <v>115561.89</v>
      </c>
      <c r="G12" s="386"/>
      <c r="H12" s="385">
        <v>201753.98</v>
      </c>
      <c r="I12" s="401"/>
      <c r="J12" s="13"/>
    </row>
    <row r="13" spans="1:10" ht="9.75" customHeight="1">
      <c r="A13" s="156"/>
      <c r="B13" s="157"/>
      <c r="C13" s="152"/>
      <c r="D13" s="152"/>
      <c r="E13" s="155"/>
      <c r="F13" s="385"/>
      <c r="G13" s="386"/>
      <c r="H13" s="385"/>
      <c r="I13" s="401"/>
      <c r="J13" s="13"/>
    </row>
    <row r="14" spans="1:10" ht="12.75">
      <c r="A14" s="156" t="s">
        <v>48</v>
      </c>
      <c r="B14" s="157" t="s">
        <v>49</v>
      </c>
      <c r="C14" s="152"/>
      <c r="D14" s="152"/>
      <c r="E14" s="155" t="s">
        <v>50</v>
      </c>
      <c r="F14" s="382">
        <f>SUM(F16:F27)</f>
        <v>27546879.76</v>
      </c>
      <c r="G14" s="383"/>
      <c r="H14" s="382">
        <f>SUM(H16:H27)</f>
        <v>26819001.04</v>
      </c>
      <c r="I14" s="403"/>
      <c r="J14" s="13"/>
    </row>
    <row r="15" spans="1:10" ht="12.75">
      <c r="A15" s="158"/>
      <c r="B15" s="159" t="s">
        <v>51</v>
      </c>
      <c r="C15" s="160"/>
      <c r="D15" s="160"/>
      <c r="E15" s="155"/>
      <c r="F15" s="387"/>
      <c r="G15" s="388"/>
      <c r="H15" s="387"/>
      <c r="I15" s="400"/>
      <c r="J15" s="13"/>
    </row>
    <row r="16" spans="1:10" ht="12.75">
      <c r="A16" s="158"/>
      <c r="B16" s="158" t="s">
        <v>52</v>
      </c>
      <c r="C16" s="161" t="s">
        <v>53</v>
      </c>
      <c r="D16" s="153"/>
      <c r="E16" s="155">
        <v>220</v>
      </c>
      <c r="F16" s="385">
        <v>2722662.89</v>
      </c>
      <c r="G16" s="386"/>
      <c r="H16" s="385">
        <v>2672520.18</v>
      </c>
      <c r="I16" s="401"/>
      <c r="J16" s="13"/>
    </row>
    <row r="17" spans="1:10" ht="12.75">
      <c r="A17" s="158"/>
      <c r="B17" s="158" t="s">
        <v>54</v>
      </c>
      <c r="C17" s="153" t="s">
        <v>55</v>
      </c>
      <c r="D17" s="153"/>
      <c r="E17" s="155">
        <v>221</v>
      </c>
      <c r="F17" s="385">
        <v>12052257.88</v>
      </c>
      <c r="G17" s="386"/>
      <c r="H17" s="385">
        <v>12366476.46</v>
      </c>
      <c r="I17" s="401"/>
      <c r="J17" s="13"/>
    </row>
    <row r="18" spans="1:10" ht="12.75">
      <c r="A18" s="158"/>
      <c r="B18" s="158" t="s">
        <v>56</v>
      </c>
      <c r="C18" s="153" t="s">
        <v>57</v>
      </c>
      <c r="D18" s="153"/>
      <c r="E18" s="155">
        <v>223</v>
      </c>
      <c r="F18" s="385">
        <v>10256459.13</v>
      </c>
      <c r="G18" s="386"/>
      <c r="H18" s="385">
        <v>10052551.43</v>
      </c>
      <c r="I18" s="401"/>
      <c r="J18" s="13"/>
    </row>
    <row r="19" spans="1:10" ht="12.75">
      <c r="A19" s="158"/>
      <c r="B19" s="158" t="s">
        <v>58</v>
      </c>
      <c r="C19" s="153" t="s">
        <v>59</v>
      </c>
      <c r="D19" s="153"/>
      <c r="E19" s="155">
        <v>224</v>
      </c>
      <c r="F19" s="385">
        <v>46253.49</v>
      </c>
      <c r="G19" s="386"/>
      <c r="H19" s="385">
        <v>47835.48</v>
      </c>
      <c r="I19" s="401"/>
      <c r="J19" s="13"/>
    </row>
    <row r="20" spans="1:10" ht="12.75">
      <c r="A20" s="158"/>
      <c r="B20" s="158" t="s">
        <v>60</v>
      </c>
      <c r="C20" s="153" t="s">
        <v>290</v>
      </c>
      <c r="D20" s="153"/>
      <c r="E20" s="155">
        <v>226</v>
      </c>
      <c r="F20" s="385">
        <v>27771.72</v>
      </c>
      <c r="G20" s="386"/>
      <c r="H20" s="385">
        <v>27527.65</v>
      </c>
      <c r="I20" s="401"/>
      <c r="J20" s="13"/>
    </row>
    <row r="21" spans="1:10" ht="12.75">
      <c r="A21" s="158"/>
      <c r="B21" s="162" t="s">
        <v>61</v>
      </c>
      <c r="C21" s="152"/>
      <c r="D21" s="152"/>
      <c r="E21" s="155"/>
      <c r="F21" s="385"/>
      <c r="G21" s="386"/>
      <c r="H21" s="385"/>
      <c r="I21" s="401"/>
      <c r="J21" s="13"/>
    </row>
    <row r="22" spans="1:10" ht="23.25" customHeight="1">
      <c r="A22" s="158"/>
      <c r="B22" s="163" t="s">
        <v>62</v>
      </c>
      <c r="C22" s="360" t="s">
        <v>289</v>
      </c>
      <c r="D22" s="361"/>
      <c r="E22" s="164" t="s">
        <v>63</v>
      </c>
      <c r="F22" s="389">
        <v>743968.86</v>
      </c>
      <c r="G22" s="390"/>
      <c r="H22" s="389">
        <v>539572.41</v>
      </c>
      <c r="I22" s="402"/>
      <c r="J22" s="13"/>
    </row>
    <row r="23" spans="1:10" ht="12.75">
      <c r="A23" s="158"/>
      <c r="B23" s="158" t="s">
        <v>64</v>
      </c>
      <c r="C23" s="153" t="s">
        <v>65</v>
      </c>
      <c r="D23" s="153"/>
      <c r="E23" s="155">
        <v>234</v>
      </c>
      <c r="F23" s="385">
        <v>37628.03</v>
      </c>
      <c r="G23" s="386"/>
      <c r="H23" s="385">
        <v>36378.03</v>
      </c>
      <c r="I23" s="401"/>
      <c r="J23" s="13"/>
    </row>
    <row r="24" spans="1:10" ht="12.75">
      <c r="A24" s="158"/>
      <c r="B24" s="162" t="s">
        <v>66</v>
      </c>
      <c r="C24" s="152"/>
      <c r="D24" s="152"/>
      <c r="E24" s="155"/>
      <c r="F24" s="385"/>
      <c r="G24" s="386"/>
      <c r="H24" s="385"/>
      <c r="I24" s="401"/>
      <c r="J24" s="13"/>
    </row>
    <row r="25" spans="1:10" ht="12.75">
      <c r="A25" s="158"/>
      <c r="B25" s="158" t="s">
        <v>67</v>
      </c>
      <c r="C25" s="153" t="s">
        <v>68</v>
      </c>
      <c r="D25" s="153"/>
      <c r="E25" s="155">
        <v>24</v>
      </c>
      <c r="F25" s="385">
        <v>1659877.76</v>
      </c>
      <c r="G25" s="386"/>
      <c r="H25" s="385">
        <v>1076139.4</v>
      </c>
      <c r="I25" s="401"/>
      <c r="J25" s="13"/>
    </row>
    <row r="26" spans="1:10" ht="12.75">
      <c r="A26" s="158"/>
      <c r="B26" s="158" t="s">
        <v>69</v>
      </c>
      <c r="C26" s="153" t="s">
        <v>70</v>
      </c>
      <c r="D26" s="153"/>
      <c r="E26" s="155">
        <v>261</v>
      </c>
      <c r="F26" s="385">
        <v>0</v>
      </c>
      <c r="G26" s="386"/>
      <c r="H26" s="385">
        <v>0</v>
      </c>
      <c r="I26" s="401"/>
      <c r="J26" s="13"/>
    </row>
    <row r="27" spans="1:10" ht="12.75">
      <c r="A27" s="158"/>
      <c r="B27" s="158" t="s">
        <v>71</v>
      </c>
      <c r="C27" s="153" t="s">
        <v>72</v>
      </c>
      <c r="D27" s="153"/>
      <c r="E27" s="165" t="s">
        <v>73</v>
      </c>
      <c r="F27" s="385">
        <v>0</v>
      </c>
      <c r="G27" s="386"/>
      <c r="H27" s="385">
        <v>0</v>
      </c>
      <c r="I27" s="401"/>
      <c r="J27" s="13"/>
    </row>
    <row r="28" spans="1:10" ht="9.75" customHeight="1">
      <c r="A28" s="158"/>
      <c r="B28" s="158"/>
      <c r="C28" s="153"/>
      <c r="D28" s="153"/>
      <c r="E28" s="165"/>
      <c r="F28" s="385"/>
      <c r="G28" s="386"/>
      <c r="H28" s="385"/>
      <c r="I28" s="401"/>
      <c r="J28" s="13"/>
    </row>
    <row r="29" spans="1:10" ht="12.75">
      <c r="A29" s="156" t="s">
        <v>74</v>
      </c>
      <c r="B29" s="157" t="s">
        <v>75</v>
      </c>
      <c r="C29" s="152"/>
      <c r="D29" s="152"/>
      <c r="E29" s="155">
        <v>25</v>
      </c>
      <c r="F29" s="382">
        <f>SUM(F30:F33)</f>
        <v>670334.46</v>
      </c>
      <c r="G29" s="383"/>
      <c r="H29" s="382">
        <f>SUM(H30:H33)</f>
        <v>839893.11</v>
      </c>
      <c r="I29" s="403"/>
      <c r="J29" s="13"/>
    </row>
    <row r="30" spans="1:10" ht="12.75">
      <c r="A30" s="158"/>
      <c r="B30" s="158" t="s">
        <v>52</v>
      </c>
      <c r="C30" s="153" t="s">
        <v>76</v>
      </c>
      <c r="D30" s="153"/>
      <c r="E30" s="155">
        <v>251</v>
      </c>
      <c r="F30" s="387">
        <v>0</v>
      </c>
      <c r="G30" s="388"/>
      <c r="H30" s="387">
        <v>0</v>
      </c>
      <c r="I30" s="400"/>
      <c r="J30" s="13"/>
    </row>
    <row r="31" spans="1:10" ht="12.75">
      <c r="A31" s="158"/>
      <c r="B31" s="158" t="s">
        <v>54</v>
      </c>
      <c r="C31" s="153" t="s">
        <v>77</v>
      </c>
      <c r="D31" s="153"/>
      <c r="E31" s="155">
        <v>252</v>
      </c>
      <c r="F31" s="385">
        <v>30000</v>
      </c>
      <c r="G31" s="386"/>
      <c r="H31" s="385">
        <v>36000</v>
      </c>
      <c r="I31" s="401"/>
      <c r="J31" s="13"/>
    </row>
    <row r="32" spans="1:10" ht="12.75">
      <c r="A32" s="158"/>
      <c r="B32" s="158" t="s">
        <v>56</v>
      </c>
      <c r="C32" s="153" t="s">
        <v>78</v>
      </c>
      <c r="D32" s="153"/>
      <c r="E32" s="155">
        <v>254</v>
      </c>
      <c r="F32" s="385">
        <v>0</v>
      </c>
      <c r="G32" s="386"/>
      <c r="H32" s="385">
        <v>0</v>
      </c>
      <c r="I32" s="401"/>
      <c r="J32" s="13"/>
    </row>
    <row r="33" spans="1:10" ht="12.75">
      <c r="A33" s="158"/>
      <c r="B33" s="158" t="s">
        <v>58</v>
      </c>
      <c r="C33" s="153" t="s">
        <v>79</v>
      </c>
      <c r="D33" s="153"/>
      <c r="E33" s="155">
        <v>256</v>
      </c>
      <c r="F33" s="385">
        <v>640334.46</v>
      </c>
      <c r="G33" s="386"/>
      <c r="H33" s="385">
        <v>803893.11</v>
      </c>
      <c r="I33" s="401"/>
      <c r="J33" s="13"/>
    </row>
    <row r="34" spans="1:10" ht="9.75" customHeight="1">
      <c r="A34" s="158"/>
      <c r="B34" s="158"/>
      <c r="C34" s="153"/>
      <c r="D34" s="153"/>
      <c r="E34" s="155"/>
      <c r="F34" s="385"/>
      <c r="G34" s="386"/>
      <c r="H34" s="385"/>
      <c r="I34" s="401"/>
      <c r="J34" s="13"/>
    </row>
    <row r="35" spans="1:10" ht="12.75">
      <c r="A35" s="156" t="s">
        <v>80</v>
      </c>
      <c r="B35" s="157" t="s">
        <v>81</v>
      </c>
      <c r="C35" s="152"/>
      <c r="D35" s="152"/>
      <c r="E35" s="155">
        <v>27</v>
      </c>
      <c r="F35" s="382">
        <f>SUM(F36:F37)</f>
        <v>2325242.04</v>
      </c>
      <c r="G35" s="383"/>
      <c r="H35" s="382">
        <f>SUM(H36:H37)</f>
        <v>2264785.86</v>
      </c>
      <c r="I35" s="403"/>
      <c r="J35" s="13"/>
    </row>
    <row r="36" spans="1:10" ht="12.75">
      <c r="A36" s="158"/>
      <c r="B36" s="158" t="s">
        <v>52</v>
      </c>
      <c r="C36" s="153" t="s">
        <v>82</v>
      </c>
      <c r="D36" s="153"/>
      <c r="E36" s="165" t="s">
        <v>83</v>
      </c>
      <c r="F36" s="387">
        <v>2325242.04</v>
      </c>
      <c r="G36" s="388"/>
      <c r="H36" s="387">
        <v>2264785.86</v>
      </c>
      <c r="I36" s="400"/>
      <c r="J36" s="13"/>
    </row>
    <row r="37" spans="1:10" ht="12.75">
      <c r="A37" s="158"/>
      <c r="B37" s="158" t="s">
        <v>54</v>
      </c>
      <c r="C37" s="153" t="s">
        <v>84</v>
      </c>
      <c r="D37" s="153"/>
      <c r="E37" s="155">
        <v>275</v>
      </c>
      <c r="F37" s="385">
        <v>0</v>
      </c>
      <c r="G37" s="386"/>
      <c r="H37" s="385">
        <v>0</v>
      </c>
      <c r="I37" s="401"/>
      <c r="J37" s="13"/>
    </row>
    <row r="38" spans="1:10" ht="9.75" customHeight="1">
      <c r="A38" s="158"/>
      <c r="B38" s="158"/>
      <c r="C38" s="153"/>
      <c r="D38" s="153"/>
      <c r="E38" s="155"/>
      <c r="F38" s="385"/>
      <c r="G38" s="386"/>
      <c r="H38" s="385"/>
      <c r="I38" s="401"/>
      <c r="J38" s="13"/>
    </row>
    <row r="39" spans="1:10" ht="12.75">
      <c r="A39" s="156" t="s">
        <v>85</v>
      </c>
      <c r="B39" s="157" t="s">
        <v>86</v>
      </c>
      <c r="C39" s="152"/>
      <c r="D39" s="152"/>
      <c r="E39" s="155">
        <v>28</v>
      </c>
      <c r="F39" s="382">
        <f>SUM(F40:F41)</f>
        <v>4932232.11</v>
      </c>
      <c r="G39" s="383"/>
      <c r="H39" s="382">
        <f>SUM(H40:H41)</f>
        <v>4830320.97</v>
      </c>
      <c r="I39" s="403"/>
      <c r="J39" s="13"/>
    </row>
    <row r="40" spans="1:10" ht="12.75">
      <c r="A40" s="158"/>
      <c r="B40" s="158" t="s">
        <v>52</v>
      </c>
      <c r="C40" s="153" t="s">
        <v>87</v>
      </c>
      <c r="D40" s="153"/>
      <c r="E40" s="165" t="s">
        <v>88</v>
      </c>
      <c r="F40" s="387">
        <v>4932232.11</v>
      </c>
      <c r="G40" s="388"/>
      <c r="H40" s="387">
        <v>4830320.97</v>
      </c>
      <c r="I40" s="400"/>
      <c r="J40" s="13"/>
    </row>
    <row r="41" spans="1:10" ht="12.75">
      <c r="A41" s="158"/>
      <c r="B41" s="158" t="s">
        <v>54</v>
      </c>
      <c r="C41" s="153" t="s">
        <v>89</v>
      </c>
      <c r="D41" s="153"/>
      <c r="E41" s="155">
        <v>288</v>
      </c>
      <c r="F41" s="385">
        <v>0</v>
      </c>
      <c r="G41" s="386"/>
      <c r="H41" s="385">
        <v>0</v>
      </c>
      <c r="I41" s="401"/>
      <c r="J41" s="13"/>
    </row>
    <row r="42" spans="1:10" ht="9" customHeight="1">
      <c r="A42" s="158"/>
      <c r="B42" s="158"/>
      <c r="C42" s="153"/>
      <c r="D42" s="153"/>
      <c r="E42" s="155"/>
      <c r="F42" s="385"/>
      <c r="G42" s="386"/>
      <c r="H42" s="385"/>
      <c r="I42" s="401"/>
      <c r="J42" s="13"/>
    </row>
    <row r="43" spans="1:10" ht="12.75">
      <c r="A43" s="148" t="s">
        <v>90</v>
      </c>
      <c r="B43" s="148"/>
      <c r="C43" s="148"/>
      <c r="D43" s="148"/>
      <c r="E43" s="155" t="s">
        <v>91</v>
      </c>
      <c r="F43" s="391">
        <f>F45+F47+F57+F59</f>
        <v>3164222.0500000003</v>
      </c>
      <c r="G43" s="392"/>
      <c r="H43" s="391">
        <f>H45+H47+H57+H59</f>
        <v>3001945.5700000003</v>
      </c>
      <c r="I43" s="404"/>
      <c r="J43" s="13"/>
    </row>
    <row r="44" spans="1:10" ht="8.25" customHeight="1">
      <c r="A44" s="148"/>
      <c r="B44" s="148"/>
      <c r="C44" s="148"/>
      <c r="D44" s="148"/>
      <c r="E44" s="155"/>
      <c r="F44" s="393"/>
      <c r="G44" s="394"/>
      <c r="H44" s="393"/>
      <c r="I44" s="405"/>
      <c r="J44" s="13"/>
    </row>
    <row r="45" spans="1:10" ht="12.75">
      <c r="A45" s="156" t="s">
        <v>92</v>
      </c>
      <c r="B45" s="157" t="s">
        <v>93</v>
      </c>
      <c r="C45" s="152"/>
      <c r="D45" s="152"/>
      <c r="E45" s="155">
        <v>301</v>
      </c>
      <c r="F45" s="382">
        <v>0</v>
      </c>
      <c r="G45" s="383"/>
      <c r="H45" s="406">
        <v>0</v>
      </c>
      <c r="I45" s="407"/>
      <c r="J45" s="13"/>
    </row>
    <row r="46" spans="1:10" ht="9.75" customHeight="1">
      <c r="A46" s="156"/>
      <c r="B46" s="157"/>
      <c r="C46" s="152"/>
      <c r="D46" s="152"/>
      <c r="E46" s="155"/>
      <c r="F46" s="395"/>
      <c r="G46" s="396"/>
      <c r="H46" s="395"/>
      <c r="I46" s="408"/>
      <c r="J46" s="13"/>
    </row>
    <row r="47" spans="1:10" ht="12.75">
      <c r="A47" s="156" t="s">
        <v>94</v>
      </c>
      <c r="B47" s="157" t="s">
        <v>95</v>
      </c>
      <c r="C47" s="152"/>
      <c r="D47" s="152"/>
      <c r="E47" s="155" t="s">
        <v>96</v>
      </c>
      <c r="F47" s="382">
        <f>F48+F49</f>
        <v>975375.52</v>
      </c>
      <c r="G47" s="383"/>
      <c r="H47" s="382">
        <f>H48+H49</f>
        <v>785374.2</v>
      </c>
      <c r="I47" s="403"/>
      <c r="J47" s="13"/>
    </row>
    <row r="48" spans="1:10" ht="12.75">
      <c r="A48" s="158"/>
      <c r="B48" s="158" t="s">
        <v>52</v>
      </c>
      <c r="C48" s="153" t="s">
        <v>97</v>
      </c>
      <c r="D48" s="153"/>
      <c r="E48" s="155">
        <v>40</v>
      </c>
      <c r="F48" s="387">
        <v>236732.45</v>
      </c>
      <c r="G48" s="388"/>
      <c r="H48" s="387">
        <v>174364.38</v>
      </c>
      <c r="I48" s="400"/>
      <c r="J48" s="13"/>
    </row>
    <row r="49" spans="1:10" ht="12.75">
      <c r="A49" s="158"/>
      <c r="B49" s="158" t="s">
        <v>54</v>
      </c>
      <c r="C49" s="153" t="s">
        <v>98</v>
      </c>
      <c r="D49" s="153"/>
      <c r="E49" s="155" t="s">
        <v>99</v>
      </c>
      <c r="F49" s="385">
        <f>SUM(F50:F55)</f>
        <v>738643.0700000001</v>
      </c>
      <c r="G49" s="386"/>
      <c r="H49" s="385">
        <f>SUM(H50:H55)</f>
        <v>611009.82</v>
      </c>
      <c r="I49" s="401"/>
      <c r="J49" s="13"/>
    </row>
    <row r="50" spans="1:10" ht="12.75">
      <c r="A50" s="158"/>
      <c r="B50" s="152"/>
      <c r="C50" s="153" t="s">
        <v>100</v>
      </c>
      <c r="D50" s="153"/>
      <c r="E50" s="155" t="s">
        <v>101</v>
      </c>
      <c r="F50" s="385">
        <v>57159.31</v>
      </c>
      <c r="G50" s="386"/>
      <c r="H50" s="385">
        <v>71372.61</v>
      </c>
      <c r="I50" s="401"/>
      <c r="J50" s="13"/>
    </row>
    <row r="51" spans="1:10" ht="12.75">
      <c r="A51" s="158"/>
      <c r="B51" s="152"/>
      <c r="C51" s="153" t="s">
        <v>102</v>
      </c>
      <c r="D51" s="153"/>
      <c r="E51" s="155">
        <v>413</v>
      </c>
      <c r="F51" s="385">
        <v>189624.65</v>
      </c>
      <c r="G51" s="386"/>
      <c r="H51" s="385">
        <v>189774.13</v>
      </c>
      <c r="I51" s="401"/>
      <c r="J51" s="13"/>
    </row>
    <row r="52" spans="1:10" ht="12.75">
      <c r="A52" s="158"/>
      <c r="B52" s="152"/>
      <c r="C52" s="153" t="s">
        <v>103</v>
      </c>
      <c r="D52" s="153"/>
      <c r="E52" s="155">
        <v>415</v>
      </c>
      <c r="F52" s="385">
        <v>159958.88</v>
      </c>
      <c r="G52" s="386"/>
      <c r="H52" s="385">
        <v>317661.21</v>
      </c>
      <c r="I52" s="401"/>
      <c r="J52" s="13"/>
    </row>
    <row r="53" spans="1:10" ht="12.75">
      <c r="A53" s="158"/>
      <c r="B53" s="152"/>
      <c r="C53" s="153" t="s">
        <v>104</v>
      </c>
      <c r="D53" s="153"/>
      <c r="E53" s="165" t="s">
        <v>105</v>
      </c>
      <c r="F53" s="385">
        <v>323045.95</v>
      </c>
      <c r="G53" s="386"/>
      <c r="H53" s="385">
        <v>23421.35</v>
      </c>
      <c r="I53" s="401"/>
      <c r="J53" s="13"/>
    </row>
    <row r="54" spans="1:10" ht="12.75">
      <c r="A54" s="158"/>
      <c r="B54" s="158" t="s">
        <v>56</v>
      </c>
      <c r="C54" s="153" t="s">
        <v>106</v>
      </c>
      <c r="D54" s="153"/>
      <c r="E54" s="155">
        <v>4251</v>
      </c>
      <c r="F54" s="385">
        <v>8854.28</v>
      </c>
      <c r="G54" s="386"/>
      <c r="H54" s="385">
        <v>8780.52</v>
      </c>
      <c r="I54" s="401"/>
      <c r="J54" s="13"/>
    </row>
    <row r="55" spans="1:10" ht="12.75">
      <c r="A55" s="158"/>
      <c r="B55" s="158" t="s">
        <v>58</v>
      </c>
      <c r="C55" s="153" t="s">
        <v>107</v>
      </c>
      <c r="D55" s="153"/>
      <c r="E55" s="165" t="s">
        <v>108</v>
      </c>
      <c r="F55" s="385">
        <v>0</v>
      </c>
      <c r="G55" s="386"/>
      <c r="H55" s="385">
        <v>0</v>
      </c>
      <c r="I55" s="401"/>
      <c r="J55" s="13"/>
    </row>
    <row r="56" spans="1:10" ht="9.75" customHeight="1">
      <c r="A56" s="158"/>
      <c r="B56" s="158"/>
      <c r="C56" s="153"/>
      <c r="D56" s="153"/>
      <c r="E56" s="165"/>
      <c r="F56" s="385"/>
      <c r="G56" s="386"/>
      <c r="H56" s="385"/>
      <c r="I56" s="401"/>
      <c r="J56" s="13"/>
    </row>
    <row r="57" spans="1:10" ht="12.75">
      <c r="A57" s="156" t="s">
        <v>109</v>
      </c>
      <c r="B57" s="157" t="s">
        <v>110</v>
      </c>
      <c r="C57" s="152"/>
      <c r="D57" s="152"/>
      <c r="E57" s="155" t="s">
        <v>111</v>
      </c>
      <c r="F57" s="397">
        <v>0</v>
      </c>
      <c r="G57" s="386"/>
      <c r="H57" s="397">
        <v>0</v>
      </c>
      <c r="I57" s="401"/>
      <c r="J57" s="13"/>
    </row>
    <row r="58" spans="1:10" ht="9.75" customHeight="1">
      <c r="A58" s="156"/>
      <c r="B58" s="157"/>
      <c r="C58" s="152"/>
      <c r="D58" s="152"/>
      <c r="E58" s="155"/>
      <c r="F58" s="385"/>
      <c r="G58" s="386"/>
      <c r="H58" s="385"/>
      <c r="I58" s="401"/>
      <c r="J58" s="13"/>
    </row>
    <row r="59" spans="1:10" ht="12.75">
      <c r="A59" s="156" t="s">
        <v>112</v>
      </c>
      <c r="B59" s="157" t="s">
        <v>113</v>
      </c>
      <c r="C59" s="152"/>
      <c r="D59" s="152"/>
      <c r="E59" s="155" t="s">
        <v>114</v>
      </c>
      <c r="F59" s="382">
        <f>SUM(F60:F62)</f>
        <v>2188846.5300000003</v>
      </c>
      <c r="G59" s="383"/>
      <c r="H59" s="382">
        <f>SUM(H60:H62)</f>
        <v>2216571.37</v>
      </c>
      <c r="I59" s="403"/>
      <c r="J59" s="13"/>
    </row>
    <row r="60" spans="1:10" ht="12.75">
      <c r="A60" s="158"/>
      <c r="B60" s="158" t="s">
        <v>52</v>
      </c>
      <c r="C60" s="153" t="s">
        <v>115</v>
      </c>
      <c r="D60" s="153"/>
      <c r="E60" s="155">
        <v>553</v>
      </c>
      <c r="F60" s="387">
        <v>1800026.75</v>
      </c>
      <c r="G60" s="388"/>
      <c r="H60" s="387">
        <v>1900000</v>
      </c>
      <c r="I60" s="400"/>
      <c r="J60" s="13"/>
    </row>
    <row r="61" spans="1:10" ht="12.75">
      <c r="A61" s="158"/>
      <c r="B61" s="158" t="s">
        <v>54</v>
      </c>
      <c r="C61" s="153" t="s">
        <v>116</v>
      </c>
      <c r="D61" s="153"/>
      <c r="E61" s="165">
        <v>55</v>
      </c>
      <c r="F61" s="385">
        <v>388819.78</v>
      </c>
      <c r="G61" s="386"/>
      <c r="H61" s="385">
        <v>316571.37</v>
      </c>
      <c r="I61" s="401"/>
      <c r="J61" s="13"/>
    </row>
    <row r="62" spans="1:10" ht="12.75">
      <c r="A62" s="158"/>
      <c r="B62" s="158" t="s">
        <v>56</v>
      </c>
      <c r="C62" s="153" t="s">
        <v>117</v>
      </c>
      <c r="D62" s="153"/>
      <c r="E62" s="155" t="s">
        <v>118</v>
      </c>
      <c r="F62" s="385">
        <v>0</v>
      </c>
      <c r="G62" s="386"/>
      <c r="H62" s="385">
        <v>0</v>
      </c>
      <c r="I62" s="401"/>
      <c r="J62" s="13"/>
    </row>
    <row r="63" spans="1:10" ht="9.75" customHeight="1">
      <c r="A63" s="158"/>
      <c r="B63" s="158"/>
      <c r="C63" s="153"/>
      <c r="D63" s="153"/>
      <c r="E63" s="155"/>
      <c r="F63" s="385"/>
      <c r="G63" s="386"/>
      <c r="H63" s="385"/>
      <c r="I63" s="401"/>
      <c r="J63" s="13"/>
    </row>
    <row r="64" spans="1:10" ht="12.75">
      <c r="A64" s="156" t="s">
        <v>119</v>
      </c>
      <c r="B64" s="157" t="s">
        <v>120</v>
      </c>
      <c r="C64" s="152"/>
      <c r="D64" s="152"/>
      <c r="E64" s="155" t="s">
        <v>121</v>
      </c>
      <c r="F64" s="382">
        <v>44861.63</v>
      </c>
      <c r="G64" s="383"/>
      <c r="H64" s="382">
        <v>48319.21</v>
      </c>
      <c r="I64" s="403"/>
      <c r="J64" s="13"/>
    </row>
    <row r="65" spans="1:10" ht="9.75" customHeight="1">
      <c r="A65" s="158"/>
      <c r="B65" s="152"/>
      <c r="C65" s="157"/>
      <c r="D65" s="157"/>
      <c r="E65" s="166"/>
      <c r="F65" s="387"/>
      <c r="G65" s="388"/>
      <c r="H65" s="387"/>
      <c r="I65" s="400"/>
      <c r="J65" s="13"/>
    </row>
    <row r="66" spans="1:10" ht="13.5" thickBot="1">
      <c r="A66" s="158"/>
      <c r="B66" s="152"/>
      <c r="C66" s="167" t="s">
        <v>122</v>
      </c>
      <c r="D66" s="167"/>
      <c r="E66" s="168" t="s">
        <v>123</v>
      </c>
      <c r="F66" s="398">
        <f>F10+F43+F64</f>
        <v>38799333.940000005</v>
      </c>
      <c r="G66" s="399"/>
      <c r="H66" s="398">
        <f>H10+H43+H64</f>
        <v>38006019.74</v>
      </c>
      <c r="I66" s="409"/>
      <c r="J66" s="13"/>
    </row>
    <row r="67" spans="1:10" ht="15">
      <c r="A67" s="14"/>
      <c r="B67" s="13"/>
      <c r="C67" s="13"/>
      <c r="D67" s="13"/>
      <c r="E67" s="13"/>
      <c r="F67" s="13"/>
      <c r="G67" s="13"/>
      <c r="H67" s="13"/>
      <c r="I67" s="15"/>
      <c r="J67" s="15"/>
    </row>
    <row r="68" spans="1:10" ht="15">
      <c r="A68" s="14"/>
      <c r="B68" s="13"/>
      <c r="C68" s="13"/>
      <c r="D68" s="13"/>
      <c r="E68" s="13"/>
      <c r="F68" s="13"/>
      <c r="G68" s="13"/>
      <c r="H68" s="13"/>
      <c r="I68" s="15"/>
      <c r="J68" s="15"/>
    </row>
    <row r="69" spans="1:10" ht="15">
      <c r="A69" s="14"/>
      <c r="B69" s="13"/>
      <c r="C69" s="13"/>
      <c r="D69" s="13"/>
      <c r="E69" s="13"/>
      <c r="F69" s="13"/>
      <c r="G69" s="13"/>
      <c r="H69" s="13"/>
      <c r="I69" s="15"/>
      <c r="J69" s="15"/>
    </row>
    <row r="70" spans="1:10" ht="15">
      <c r="A70" s="14"/>
      <c r="B70" s="13"/>
      <c r="C70" s="13"/>
      <c r="D70" s="13"/>
      <c r="E70" s="13"/>
      <c r="F70" s="13"/>
      <c r="G70" s="13"/>
      <c r="H70" s="13"/>
      <c r="I70" s="15"/>
      <c r="J70" s="15"/>
    </row>
    <row r="71" spans="1:10" ht="15">
      <c r="A71" s="14"/>
      <c r="B71" s="13"/>
      <c r="C71" s="13"/>
      <c r="D71" s="13"/>
      <c r="E71" s="13"/>
      <c r="F71" s="13"/>
      <c r="G71" s="13"/>
      <c r="H71" s="13"/>
      <c r="I71" s="15"/>
      <c r="J71" s="15"/>
    </row>
    <row r="72" spans="1:10" ht="15">
      <c r="A72" s="14"/>
      <c r="B72" s="13"/>
      <c r="C72" s="13"/>
      <c r="D72" s="13"/>
      <c r="E72" s="13"/>
      <c r="F72" s="13"/>
      <c r="G72" s="13"/>
      <c r="H72" s="13"/>
      <c r="I72" s="15"/>
      <c r="J72" s="15"/>
    </row>
    <row r="73" spans="1:10" ht="15">
      <c r="A73" s="14"/>
      <c r="B73" s="13"/>
      <c r="C73" s="13"/>
      <c r="D73" s="13"/>
      <c r="E73" s="13"/>
      <c r="F73" s="13"/>
      <c r="G73" s="13"/>
      <c r="H73" s="13"/>
      <c r="I73" s="15"/>
      <c r="J73" s="15"/>
    </row>
    <row r="74" spans="1:10" ht="15">
      <c r="A74" s="14"/>
      <c r="B74" s="13"/>
      <c r="C74" s="13"/>
      <c r="D74" s="13"/>
      <c r="E74" s="13"/>
      <c r="F74" s="13"/>
      <c r="G74" s="13"/>
      <c r="H74" s="13"/>
      <c r="I74" s="15"/>
      <c r="J74" s="15"/>
    </row>
    <row r="75" spans="1:10" ht="15">
      <c r="A75" s="14"/>
      <c r="B75" s="13"/>
      <c r="C75" s="13"/>
      <c r="D75" s="13"/>
      <c r="E75" s="13"/>
      <c r="F75" s="13"/>
      <c r="G75" s="13"/>
      <c r="H75" s="13"/>
      <c r="I75" s="15"/>
      <c r="J75" s="15"/>
    </row>
    <row r="76" spans="1:10" ht="15">
      <c r="A76" s="14"/>
      <c r="B76" s="13"/>
      <c r="C76" s="13"/>
      <c r="D76" s="13"/>
      <c r="E76" s="13"/>
      <c r="F76" s="13"/>
      <c r="G76" s="13"/>
      <c r="H76" s="13"/>
      <c r="I76" s="15"/>
      <c r="J76" s="15"/>
    </row>
    <row r="77" spans="1:10" ht="15">
      <c r="A77" s="14"/>
      <c r="B77" s="13"/>
      <c r="C77" s="13"/>
      <c r="D77" s="13"/>
      <c r="E77" s="13"/>
      <c r="F77" s="13"/>
      <c r="G77" s="13"/>
      <c r="H77" s="13"/>
      <c r="I77" s="15"/>
      <c r="J77" s="15"/>
    </row>
    <row r="78" spans="1:10" ht="15">
      <c r="A78" s="14"/>
      <c r="B78" s="13"/>
      <c r="C78" s="13"/>
      <c r="D78" s="13"/>
      <c r="E78" s="13"/>
      <c r="F78" s="13"/>
      <c r="G78" s="13"/>
      <c r="H78" s="13"/>
      <c r="I78" s="15"/>
      <c r="J78" s="15"/>
    </row>
    <row r="79" spans="1:10" ht="15">
      <c r="A79" s="14"/>
      <c r="B79" s="13"/>
      <c r="C79" s="13"/>
      <c r="D79" s="13"/>
      <c r="E79" s="13"/>
      <c r="F79" s="13"/>
      <c r="G79" s="13"/>
      <c r="H79" s="13"/>
      <c r="I79" s="15"/>
      <c r="J79" s="15"/>
    </row>
    <row r="80" spans="1:10" ht="15">
      <c r="A80" s="14"/>
      <c r="B80" s="13"/>
      <c r="C80" s="13"/>
      <c r="D80" s="13"/>
      <c r="E80" s="13"/>
      <c r="F80" s="13"/>
      <c r="G80" s="13"/>
      <c r="H80" s="13"/>
      <c r="I80" s="15"/>
      <c r="J80" s="15"/>
    </row>
    <row r="81" spans="1:10" ht="15">
      <c r="A81" s="14"/>
      <c r="B81" s="13"/>
      <c r="C81" s="13"/>
      <c r="D81" s="13"/>
      <c r="E81" s="13"/>
      <c r="F81" s="13"/>
      <c r="G81" s="13"/>
      <c r="H81" s="13"/>
      <c r="I81" s="15"/>
      <c r="J81" s="15"/>
    </row>
    <row r="82" spans="1:10" ht="15">
      <c r="A82" s="14"/>
      <c r="B82" s="13"/>
      <c r="C82" s="13"/>
      <c r="D82" s="13"/>
      <c r="E82" s="13"/>
      <c r="F82" s="13"/>
      <c r="G82" s="13"/>
      <c r="H82" s="13"/>
      <c r="I82" s="15"/>
      <c r="J82" s="15"/>
    </row>
    <row r="83" spans="1:10" ht="15">
      <c r="A83" s="14"/>
      <c r="B83" s="13"/>
      <c r="C83" s="13"/>
      <c r="D83" s="13"/>
      <c r="E83" s="13"/>
      <c r="F83" s="13"/>
      <c r="G83" s="13"/>
      <c r="H83" s="13"/>
      <c r="I83" s="15"/>
      <c r="J83" s="15"/>
    </row>
    <row r="84" spans="1:10" ht="15">
      <c r="A84" s="14"/>
      <c r="B84" s="13"/>
      <c r="C84" s="13"/>
      <c r="D84" s="13"/>
      <c r="E84" s="13"/>
      <c r="F84" s="13"/>
      <c r="G84" s="13"/>
      <c r="H84" s="13"/>
      <c r="I84" s="15"/>
      <c r="J84" s="15"/>
    </row>
    <row r="85" spans="1:10" ht="15">
      <c r="A85" s="14"/>
      <c r="B85" s="13"/>
      <c r="C85" s="13"/>
      <c r="D85" s="13"/>
      <c r="E85" s="13"/>
      <c r="F85" s="13"/>
      <c r="G85" s="13"/>
      <c r="H85" s="13"/>
      <c r="I85" s="15"/>
      <c r="J85" s="15"/>
    </row>
  </sheetData>
  <sheetProtection/>
  <mergeCells count="126">
    <mergeCell ref="H66:I66"/>
    <mergeCell ref="H9:I9"/>
    <mergeCell ref="H10:I10"/>
    <mergeCell ref="H11:I11"/>
    <mergeCell ref="H12:I12"/>
    <mergeCell ref="H13:I13"/>
    <mergeCell ref="H14:I14"/>
    <mergeCell ref="H60:I60"/>
    <mergeCell ref="H51:I51"/>
    <mergeCell ref="H52:I52"/>
    <mergeCell ref="H53:I53"/>
    <mergeCell ref="H63:I63"/>
    <mergeCell ref="H45:I45"/>
    <mergeCell ref="H46:I46"/>
    <mergeCell ref="H47:I47"/>
    <mergeCell ref="H48:I48"/>
    <mergeCell ref="H49:I49"/>
    <mergeCell ref="H50:I50"/>
    <mergeCell ref="H64:I64"/>
    <mergeCell ref="H65:I65"/>
    <mergeCell ref="H54:I54"/>
    <mergeCell ref="H55:I55"/>
    <mergeCell ref="H56:I56"/>
    <mergeCell ref="H57:I57"/>
    <mergeCell ref="H61:I61"/>
    <mergeCell ref="H62:I62"/>
    <mergeCell ref="H58:I58"/>
    <mergeCell ref="H59:I59"/>
    <mergeCell ref="H39:I39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F63:G63"/>
    <mergeCell ref="F64:G64"/>
    <mergeCell ref="F65:G65"/>
    <mergeCell ref="F66:G66"/>
    <mergeCell ref="H15:I15"/>
    <mergeCell ref="H16:I16"/>
    <mergeCell ref="H17:I17"/>
    <mergeCell ref="H18:I18"/>
    <mergeCell ref="H19:I19"/>
    <mergeCell ref="H20:I20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15:G15"/>
    <mergeCell ref="F16:G16"/>
    <mergeCell ref="F17:G17"/>
    <mergeCell ref="F18:G18"/>
    <mergeCell ref="F19:G19"/>
    <mergeCell ref="F20:G20"/>
    <mergeCell ref="F10:G10"/>
    <mergeCell ref="D1:F2"/>
    <mergeCell ref="E5:F5"/>
    <mergeCell ref="F12:G12"/>
    <mergeCell ref="F13:G13"/>
    <mergeCell ref="F14:G14"/>
    <mergeCell ref="C22:D22"/>
    <mergeCell ref="C1:C2"/>
    <mergeCell ref="A1:B2"/>
    <mergeCell ref="A3:E3"/>
    <mergeCell ref="E6:E8"/>
    <mergeCell ref="G1:H1"/>
    <mergeCell ref="G2:H2"/>
    <mergeCell ref="G3:H3"/>
    <mergeCell ref="H6:I8"/>
    <mergeCell ref="F6:G8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4"/>
  <dimension ref="A1:J59"/>
  <sheetViews>
    <sheetView workbookViewId="0" topLeftCell="A1">
      <selection activeCell="A1" sqref="A1:B2"/>
    </sheetView>
  </sheetViews>
  <sheetFormatPr defaultColWidth="11.14062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10" ht="12.75" customHeight="1">
      <c r="A1" s="234" t="str">
        <f>Coordonnées!A1</f>
        <v>Synthèse des Comptes</v>
      </c>
      <c r="B1" s="235"/>
      <c r="C1" s="231" t="str">
        <f>Coordonnées!D1</f>
        <v>Administration communale de :</v>
      </c>
      <c r="D1" s="235" t="str">
        <f>Coordonnées!J1</f>
        <v>BEAUVECHAIN</v>
      </c>
      <c r="E1" s="235"/>
      <c r="F1" s="235"/>
      <c r="G1" s="231" t="str">
        <f>Coordonnées!P1</f>
        <v>Code INS</v>
      </c>
      <c r="H1" s="366"/>
      <c r="I1" s="197">
        <f>Coordonnées!R1</f>
        <v>25005</v>
      </c>
      <c r="J1" s="16"/>
    </row>
    <row r="2" spans="1:10" ht="12.75">
      <c r="A2" s="236"/>
      <c r="B2" s="237"/>
      <c r="C2" s="232"/>
      <c r="D2" s="237"/>
      <c r="E2" s="237"/>
      <c r="F2" s="237"/>
      <c r="G2" s="233" t="str">
        <f>Coordonnées!P2</f>
        <v>Exercice:</v>
      </c>
      <c r="H2" s="434"/>
      <c r="I2" s="198">
        <f>Coordonnées!R2</f>
        <v>2018</v>
      </c>
      <c r="J2" s="16"/>
    </row>
    <row r="3" spans="1:10" ht="12.75">
      <c r="A3" s="430" t="str">
        <f>Coordonnées!A3</f>
        <v>Modèle officiel généré par l'apllication eComptes © SPW.INTERIEUR &amp; ACTION SOCIALE</v>
      </c>
      <c r="B3" s="430"/>
      <c r="C3" s="430"/>
      <c r="D3" s="430"/>
      <c r="E3" s="430"/>
      <c r="F3" s="196"/>
      <c r="G3" s="435" t="str">
        <f>Coordonnées!P3</f>
        <v>Version:</v>
      </c>
      <c r="H3" s="436"/>
      <c r="I3" s="187">
        <f>Coordonnées!R3</f>
        <v>1</v>
      </c>
      <c r="J3" s="16"/>
    </row>
    <row r="4" spans="1:10" ht="12.75">
      <c r="A4" s="38"/>
      <c r="B4" s="39"/>
      <c r="C4" s="40"/>
      <c r="D4" s="40"/>
      <c r="E4" s="41"/>
      <c r="F4" s="41"/>
      <c r="G4" s="41"/>
      <c r="H4" s="41"/>
      <c r="I4" s="42"/>
      <c r="J4" s="16"/>
    </row>
    <row r="5" spans="1:10" ht="13.5" thickBot="1">
      <c r="A5" s="32"/>
      <c r="B5" s="33"/>
      <c r="D5" s="34"/>
      <c r="E5" s="33"/>
      <c r="F5" s="35"/>
      <c r="G5" s="35"/>
      <c r="H5" s="35"/>
      <c r="I5" s="35"/>
      <c r="J5" s="18"/>
    </row>
    <row r="6" spans="1:10" ht="12.75">
      <c r="A6" s="126"/>
      <c r="B6" s="127"/>
      <c r="C6" s="128" t="s">
        <v>41</v>
      </c>
      <c r="D6" s="127"/>
      <c r="E6" s="431" t="s">
        <v>43</v>
      </c>
      <c r="F6" s="437">
        <f>I2</f>
        <v>2018</v>
      </c>
      <c r="G6" s="443"/>
      <c r="H6" s="437">
        <f>F6-1</f>
        <v>2017</v>
      </c>
      <c r="I6" s="438"/>
      <c r="J6" s="17"/>
    </row>
    <row r="7" spans="1:10" ht="9.75" customHeight="1">
      <c r="A7" s="126"/>
      <c r="B7" s="127"/>
      <c r="C7" s="127"/>
      <c r="D7" s="129"/>
      <c r="E7" s="432"/>
      <c r="F7" s="439"/>
      <c r="G7" s="444"/>
      <c r="H7" s="439"/>
      <c r="I7" s="440"/>
      <c r="J7" s="17"/>
    </row>
    <row r="8" spans="1:10" ht="13.5" thickBot="1">
      <c r="A8" s="126"/>
      <c r="B8" s="127"/>
      <c r="C8" s="129" t="s">
        <v>124</v>
      </c>
      <c r="D8" s="127"/>
      <c r="E8" s="433"/>
      <c r="F8" s="441"/>
      <c r="G8" s="445"/>
      <c r="H8" s="441"/>
      <c r="I8" s="442"/>
      <c r="J8" s="17"/>
    </row>
    <row r="9" spans="1:10" ht="9.75" customHeight="1">
      <c r="A9" s="126"/>
      <c r="B9" s="127"/>
      <c r="C9" s="127"/>
      <c r="D9" s="127"/>
      <c r="E9" s="130"/>
      <c r="F9" s="423"/>
      <c r="G9" s="429"/>
      <c r="H9" s="423"/>
      <c r="I9" s="424"/>
      <c r="J9" s="17"/>
    </row>
    <row r="10" spans="1:10" ht="12.75">
      <c r="A10" s="126"/>
      <c r="B10" s="127"/>
      <c r="C10" s="131" t="s">
        <v>125</v>
      </c>
      <c r="D10" s="131"/>
      <c r="E10" s="132" t="s">
        <v>126</v>
      </c>
      <c r="F10" s="382">
        <f>F12+F14+F16+F21+F25+F31</f>
        <v>37245016.05</v>
      </c>
      <c r="G10" s="383"/>
      <c r="H10" s="382">
        <f>H12+H14+H16+H21+H25+H31</f>
        <v>36912779.58</v>
      </c>
      <c r="I10" s="403"/>
      <c r="J10" s="17"/>
    </row>
    <row r="11" spans="1:10" ht="9.75" customHeight="1">
      <c r="A11" s="126"/>
      <c r="B11" s="127"/>
      <c r="C11" s="131"/>
      <c r="D11" s="131"/>
      <c r="E11" s="132"/>
      <c r="F11" s="395"/>
      <c r="G11" s="396"/>
      <c r="H11" s="395"/>
      <c r="I11" s="408"/>
      <c r="J11" s="17"/>
    </row>
    <row r="12" spans="1:10" ht="12.75">
      <c r="A12" s="133" t="s">
        <v>127</v>
      </c>
      <c r="B12" s="134" t="s">
        <v>128</v>
      </c>
      <c r="C12" s="127"/>
      <c r="D12" s="127"/>
      <c r="E12" s="135">
        <v>10</v>
      </c>
      <c r="F12" s="382">
        <v>11709894.65</v>
      </c>
      <c r="G12" s="383"/>
      <c r="H12" s="382">
        <v>11709894.65</v>
      </c>
      <c r="I12" s="403"/>
      <c r="J12" s="17"/>
    </row>
    <row r="13" spans="1:10" ht="9.75" customHeight="1">
      <c r="A13" s="133"/>
      <c r="B13" s="134"/>
      <c r="C13" s="127"/>
      <c r="D13" s="127"/>
      <c r="E13" s="135"/>
      <c r="F13" s="395"/>
      <c r="G13" s="396"/>
      <c r="H13" s="395"/>
      <c r="I13" s="408"/>
      <c r="J13" s="17"/>
    </row>
    <row r="14" spans="1:10" ht="12.75">
      <c r="A14" s="133" t="s">
        <v>129</v>
      </c>
      <c r="B14" s="134" t="s">
        <v>130</v>
      </c>
      <c r="C14" s="127"/>
      <c r="D14" s="127"/>
      <c r="E14" s="135">
        <v>12</v>
      </c>
      <c r="F14" s="382">
        <v>8922555.35</v>
      </c>
      <c r="G14" s="383"/>
      <c r="H14" s="382">
        <v>9690975.08</v>
      </c>
      <c r="I14" s="403"/>
      <c r="J14" s="17"/>
    </row>
    <row r="15" spans="1:10" ht="9.75" customHeight="1">
      <c r="A15" s="133"/>
      <c r="B15" s="134"/>
      <c r="C15" s="127"/>
      <c r="D15" s="127"/>
      <c r="E15" s="135"/>
      <c r="F15" s="395"/>
      <c r="G15" s="396"/>
      <c r="H15" s="395"/>
      <c r="I15" s="408"/>
      <c r="J15" s="17"/>
    </row>
    <row r="16" spans="1:10" ht="12.75">
      <c r="A16" s="133" t="s">
        <v>131</v>
      </c>
      <c r="B16" s="134" t="s">
        <v>132</v>
      </c>
      <c r="C16" s="127"/>
      <c r="D16" s="127"/>
      <c r="E16" s="135">
        <v>13</v>
      </c>
      <c r="F16" s="382">
        <f>SUM(F17:F19)</f>
        <v>187129.17000000004</v>
      </c>
      <c r="G16" s="383"/>
      <c r="H16" s="382">
        <f>SUM(H17:H19)</f>
        <v>-1043046.46</v>
      </c>
      <c r="I16" s="403"/>
      <c r="J16" s="17"/>
    </row>
    <row r="17" spans="1:10" ht="12.75">
      <c r="A17" s="126"/>
      <c r="B17" s="136" t="s">
        <v>133</v>
      </c>
      <c r="C17" s="137" t="s">
        <v>134</v>
      </c>
      <c r="D17" s="137"/>
      <c r="E17" s="135">
        <v>1301</v>
      </c>
      <c r="F17" s="416">
        <v>143568.24</v>
      </c>
      <c r="G17" s="426"/>
      <c r="H17" s="416">
        <v>-768419.73</v>
      </c>
      <c r="I17" s="417"/>
      <c r="J17" s="17"/>
    </row>
    <row r="18" spans="1:10" ht="12.75">
      <c r="A18" s="126"/>
      <c r="B18" s="136" t="s">
        <v>135</v>
      </c>
      <c r="C18" s="137" t="s">
        <v>136</v>
      </c>
      <c r="D18" s="137"/>
      <c r="E18" s="135">
        <v>1302</v>
      </c>
      <c r="F18" s="412">
        <v>-418194.97</v>
      </c>
      <c r="G18" s="425"/>
      <c r="H18" s="412">
        <v>143568.24</v>
      </c>
      <c r="I18" s="413"/>
      <c r="J18" s="17"/>
    </row>
    <row r="19" spans="1:10" ht="12.75">
      <c r="A19" s="126"/>
      <c r="B19" s="136" t="s">
        <v>137</v>
      </c>
      <c r="C19" s="137" t="s">
        <v>138</v>
      </c>
      <c r="D19" s="137"/>
      <c r="E19" s="135">
        <v>1303</v>
      </c>
      <c r="F19" s="412">
        <v>461755.9</v>
      </c>
      <c r="G19" s="425"/>
      <c r="H19" s="412">
        <v>-418194.97</v>
      </c>
      <c r="I19" s="413"/>
      <c r="J19" s="17"/>
    </row>
    <row r="20" spans="1:10" ht="9.75" customHeight="1">
      <c r="A20" s="126"/>
      <c r="B20" s="136"/>
      <c r="C20" s="137"/>
      <c r="D20" s="137"/>
      <c r="E20" s="135"/>
      <c r="F20" s="412"/>
      <c r="G20" s="425"/>
      <c r="H20" s="412"/>
      <c r="I20" s="413"/>
      <c r="J20" s="17"/>
    </row>
    <row r="21" spans="1:10" ht="12.75">
      <c r="A21" s="133" t="s">
        <v>139</v>
      </c>
      <c r="B21" s="134" t="s">
        <v>140</v>
      </c>
      <c r="C21" s="127"/>
      <c r="D21" s="127"/>
      <c r="E21" s="135">
        <v>14</v>
      </c>
      <c r="F21" s="382">
        <f>SUM(F22:F23)</f>
        <v>84296.56</v>
      </c>
      <c r="G21" s="383"/>
      <c r="H21" s="382">
        <f>SUM(H22:H23)</f>
        <v>608751.9099999999</v>
      </c>
      <c r="I21" s="403"/>
      <c r="J21" s="17"/>
    </row>
    <row r="22" spans="1:10" ht="12.75">
      <c r="A22" s="126"/>
      <c r="B22" s="136" t="s">
        <v>133</v>
      </c>
      <c r="C22" s="137" t="s">
        <v>141</v>
      </c>
      <c r="D22" s="137"/>
      <c r="E22" s="135">
        <v>14104</v>
      </c>
      <c r="F22" s="416">
        <v>7188.91</v>
      </c>
      <c r="G22" s="426"/>
      <c r="H22" s="416">
        <v>407188.91</v>
      </c>
      <c r="I22" s="417"/>
      <c r="J22" s="17"/>
    </row>
    <row r="23" spans="1:10" ht="12.75">
      <c r="A23" s="126"/>
      <c r="B23" s="136" t="s">
        <v>135</v>
      </c>
      <c r="C23" s="137" t="s">
        <v>142</v>
      </c>
      <c r="D23" s="137"/>
      <c r="E23" s="135">
        <v>14105</v>
      </c>
      <c r="F23" s="412">
        <v>77107.65</v>
      </c>
      <c r="G23" s="425"/>
      <c r="H23" s="412">
        <v>201563</v>
      </c>
      <c r="I23" s="413"/>
      <c r="J23" s="17"/>
    </row>
    <row r="24" spans="1:10" ht="9.75" customHeight="1">
      <c r="A24" s="126"/>
      <c r="B24" s="136"/>
      <c r="C24" s="137"/>
      <c r="D24" s="137"/>
      <c r="E24" s="135"/>
      <c r="F24" s="412"/>
      <c r="G24" s="425"/>
      <c r="H24" s="412"/>
      <c r="I24" s="413"/>
      <c r="J24" s="17"/>
    </row>
    <row r="25" spans="1:10" ht="12.75">
      <c r="A25" s="133" t="s">
        <v>143</v>
      </c>
      <c r="B25" s="134" t="s">
        <v>144</v>
      </c>
      <c r="C25" s="127"/>
      <c r="D25" s="127"/>
      <c r="E25" s="135">
        <v>15</v>
      </c>
      <c r="F25" s="382">
        <f>SUM(F26:F29)</f>
        <v>16341140.319999998</v>
      </c>
      <c r="G25" s="383"/>
      <c r="H25" s="382">
        <f>SUM(H26:H29)</f>
        <v>15946204.4</v>
      </c>
      <c r="I25" s="403"/>
      <c r="J25" s="17"/>
    </row>
    <row r="26" spans="1:10" ht="12.75">
      <c r="A26" s="126"/>
      <c r="B26" s="136" t="s">
        <v>133</v>
      </c>
      <c r="C26" s="137" t="s">
        <v>145</v>
      </c>
      <c r="D26" s="137"/>
      <c r="E26" s="135">
        <v>151</v>
      </c>
      <c r="F26" s="416">
        <v>0</v>
      </c>
      <c r="G26" s="426"/>
      <c r="H26" s="416">
        <v>0</v>
      </c>
      <c r="I26" s="417"/>
      <c r="J26" s="17"/>
    </row>
    <row r="27" spans="1:10" ht="12.75">
      <c r="A27" s="126"/>
      <c r="B27" s="136" t="s">
        <v>135</v>
      </c>
      <c r="C27" s="137" t="s">
        <v>146</v>
      </c>
      <c r="D27" s="137"/>
      <c r="E27" s="135">
        <v>152</v>
      </c>
      <c r="F27" s="412">
        <v>937127.86</v>
      </c>
      <c r="G27" s="425"/>
      <c r="H27" s="412">
        <v>972112.33</v>
      </c>
      <c r="I27" s="413"/>
      <c r="J27" s="17"/>
    </row>
    <row r="28" spans="1:10" ht="12.75">
      <c r="A28" s="126"/>
      <c r="B28" s="136" t="s">
        <v>137</v>
      </c>
      <c r="C28" s="137" t="s">
        <v>147</v>
      </c>
      <c r="D28" s="137"/>
      <c r="E28" s="135">
        <v>154</v>
      </c>
      <c r="F28" s="412">
        <v>14667841.76</v>
      </c>
      <c r="G28" s="425"/>
      <c r="H28" s="412">
        <v>14169937.22</v>
      </c>
      <c r="I28" s="413"/>
      <c r="J28" s="17"/>
    </row>
    <row r="29" spans="1:10" ht="12.75">
      <c r="A29" s="126"/>
      <c r="B29" s="136" t="s">
        <v>148</v>
      </c>
      <c r="C29" s="137" t="s">
        <v>149</v>
      </c>
      <c r="D29" s="137"/>
      <c r="E29" s="135">
        <v>156</v>
      </c>
      <c r="F29" s="412">
        <v>736170.7</v>
      </c>
      <c r="G29" s="425"/>
      <c r="H29" s="412">
        <v>804154.85</v>
      </c>
      <c r="I29" s="413"/>
      <c r="J29" s="17"/>
    </row>
    <row r="30" spans="1:10" ht="9.75" customHeight="1">
      <c r="A30" s="126"/>
      <c r="B30" s="136"/>
      <c r="C30" s="137"/>
      <c r="D30" s="137"/>
      <c r="E30" s="135"/>
      <c r="F30" s="412"/>
      <c r="G30" s="425"/>
      <c r="H30" s="412"/>
      <c r="I30" s="413"/>
      <c r="J30" s="17"/>
    </row>
    <row r="31" spans="1:10" ht="12.75">
      <c r="A31" s="133" t="s">
        <v>150</v>
      </c>
      <c r="B31" s="134" t="s">
        <v>151</v>
      </c>
      <c r="C31" s="127"/>
      <c r="D31" s="127"/>
      <c r="E31" s="135">
        <v>16</v>
      </c>
      <c r="F31" s="382">
        <v>0</v>
      </c>
      <c r="G31" s="383"/>
      <c r="H31" s="382">
        <v>0</v>
      </c>
      <c r="I31" s="403"/>
      <c r="J31" s="17"/>
    </row>
    <row r="32" spans="1:10" ht="9.75" customHeight="1">
      <c r="A32" s="126"/>
      <c r="B32" s="127"/>
      <c r="C32" s="134"/>
      <c r="D32" s="134"/>
      <c r="E32" s="135"/>
      <c r="F32" s="416"/>
      <c r="G32" s="426"/>
      <c r="H32" s="416"/>
      <c r="I32" s="417"/>
      <c r="J32" s="17"/>
    </row>
    <row r="33" spans="1:10" ht="12.75">
      <c r="A33" s="138" t="s">
        <v>152</v>
      </c>
      <c r="B33" s="138"/>
      <c r="C33" s="138"/>
      <c r="D33" s="138"/>
      <c r="E33" s="135" t="s">
        <v>153</v>
      </c>
      <c r="F33" s="418">
        <f>F35+F44+F53</f>
        <v>1508784.09</v>
      </c>
      <c r="G33" s="427"/>
      <c r="H33" s="418">
        <f>H35+H44+H53</f>
        <v>1059172</v>
      </c>
      <c r="I33" s="419"/>
      <c r="J33" s="17"/>
    </row>
    <row r="34" spans="1:10" ht="9.75" customHeight="1">
      <c r="A34" s="138"/>
      <c r="B34" s="138"/>
      <c r="C34" s="138"/>
      <c r="D34" s="138"/>
      <c r="E34" s="135"/>
      <c r="F34" s="420"/>
      <c r="G34" s="428"/>
      <c r="H34" s="420"/>
      <c r="I34" s="421"/>
      <c r="J34" s="17"/>
    </row>
    <row r="35" spans="1:10" ht="12.75">
      <c r="A35" s="133" t="s">
        <v>154</v>
      </c>
      <c r="B35" s="134" t="s">
        <v>155</v>
      </c>
      <c r="C35" s="127"/>
      <c r="D35" s="127"/>
      <c r="E35" s="135">
        <v>17</v>
      </c>
      <c r="F35" s="382">
        <f>SUM(F36:F42)</f>
        <v>378373.01</v>
      </c>
      <c r="G35" s="383"/>
      <c r="H35" s="382">
        <f>SUM(H36:H42)</f>
        <v>419050.42000000004</v>
      </c>
      <c r="I35" s="403"/>
      <c r="J35" s="17"/>
    </row>
    <row r="36" spans="1:10" ht="12.75">
      <c r="A36" s="126"/>
      <c r="B36" s="136" t="s">
        <v>133</v>
      </c>
      <c r="C36" s="137" t="s">
        <v>156</v>
      </c>
      <c r="D36" s="137"/>
      <c r="E36" s="135" t="s">
        <v>157</v>
      </c>
      <c r="F36" s="416">
        <v>286604.84</v>
      </c>
      <c r="G36" s="426"/>
      <c r="H36" s="416">
        <v>320191.34</v>
      </c>
      <c r="I36" s="417"/>
      <c r="J36" s="17"/>
    </row>
    <row r="37" spans="1:10" ht="12.75">
      <c r="A37" s="126"/>
      <c r="B37" s="136" t="s">
        <v>135</v>
      </c>
      <c r="C37" s="137" t="s">
        <v>158</v>
      </c>
      <c r="D37" s="137"/>
      <c r="E37" s="135">
        <v>1714</v>
      </c>
      <c r="F37" s="412">
        <v>91768.17</v>
      </c>
      <c r="G37" s="425"/>
      <c r="H37" s="412">
        <v>98859.08</v>
      </c>
      <c r="I37" s="413"/>
      <c r="J37" s="17"/>
    </row>
    <row r="38" spans="1:10" ht="12.75">
      <c r="A38" s="126"/>
      <c r="B38" s="136" t="s">
        <v>137</v>
      </c>
      <c r="C38" s="137" t="s">
        <v>159</v>
      </c>
      <c r="D38" s="137"/>
      <c r="E38" s="135">
        <v>172</v>
      </c>
      <c r="F38" s="412">
        <v>0</v>
      </c>
      <c r="G38" s="425"/>
      <c r="H38" s="412">
        <v>0</v>
      </c>
      <c r="I38" s="413"/>
      <c r="J38" s="17"/>
    </row>
    <row r="39" spans="1:10" ht="12.75">
      <c r="A39" s="126"/>
      <c r="B39" s="136" t="s">
        <v>148</v>
      </c>
      <c r="C39" s="137" t="s">
        <v>160</v>
      </c>
      <c r="D39" s="137"/>
      <c r="E39" s="135">
        <v>174</v>
      </c>
      <c r="F39" s="412">
        <v>0</v>
      </c>
      <c r="G39" s="425"/>
      <c r="H39" s="412">
        <v>0</v>
      </c>
      <c r="I39" s="413"/>
      <c r="J39" s="17"/>
    </row>
    <row r="40" spans="1:10" ht="12.75">
      <c r="A40" s="126"/>
      <c r="B40" s="136" t="s">
        <v>161</v>
      </c>
      <c r="C40" s="137" t="s">
        <v>162</v>
      </c>
      <c r="D40" s="137"/>
      <c r="E40" s="135">
        <v>176</v>
      </c>
      <c r="F40" s="412">
        <v>0</v>
      </c>
      <c r="G40" s="425"/>
      <c r="H40" s="412">
        <v>0</v>
      </c>
      <c r="I40" s="413"/>
      <c r="J40" s="17"/>
    </row>
    <row r="41" spans="1:10" ht="12.75">
      <c r="A41" s="126"/>
      <c r="B41" s="136" t="s">
        <v>163</v>
      </c>
      <c r="C41" s="137" t="s">
        <v>164</v>
      </c>
      <c r="D41" s="137"/>
      <c r="E41" s="135">
        <v>177</v>
      </c>
      <c r="F41" s="412">
        <v>0</v>
      </c>
      <c r="G41" s="425"/>
      <c r="H41" s="412">
        <v>0</v>
      </c>
      <c r="I41" s="413"/>
      <c r="J41" s="17"/>
    </row>
    <row r="42" spans="1:10" ht="12.75">
      <c r="A42" s="126"/>
      <c r="B42" s="136" t="s">
        <v>165</v>
      </c>
      <c r="C42" s="137" t="s">
        <v>166</v>
      </c>
      <c r="D42" s="137"/>
      <c r="E42" s="135">
        <v>178</v>
      </c>
      <c r="F42" s="412">
        <v>0</v>
      </c>
      <c r="G42" s="425"/>
      <c r="H42" s="412">
        <v>0</v>
      </c>
      <c r="I42" s="413"/>
      <c r="J42" s="17"/>
    </row>
    <row r="43" spans="1:10" ht="9.75" customHeight="1">
      <c r="A43" s="126"/>
      <c r="B43" s="136"/>
      <c r="C43" s="137"/>
      <c r="D43" s="137"/>
      <c r="E43" s="135"/>
      <c r="F43" s="412"/>
      <c r="G43" s="425"/>
      <c r="H43" s="412"/>
      <c r="I43" s="413"/>
      <c r="J43" s="17"/>
    </row>
    <row r="44" spans="1:10" ht="12.75">
      <c r="A44" s="133" t="s">
        <v>167</v>
      </c>
      <c r="B44" s="134" t="s">
        <v>168</v>
      </c>
      <c r="C44" s="127"/>
      <c r="D44" s="127"/>
      <c r="E44" s="139" t="s">
        <v>169</v>
      </c>
      <c r="F44" s="382">
        <f>F45+SUM(F49:F51)</f>
        <v>1125308.08</v>
      </c>
      <c r="G44" s="383"/>
      <c r="H44" s="382">
        <f>H45+SUM(H49:H51)</f>
        <v>636994.5800000001</v>
      </c>
      <c r="I44" s="403"/>
      <c r="J44" s="17"/>
    </row>
    <row r="45" spans="1:10" ht="12.75">
      <c r="A45" s="126"/>
      <c r="B45" s="136" t="s">
        <v>133</v>
      </c>
      <c r="C45" s="137" t="s">
        <v>170</v>
      </c>
      <c r="D45" s="137"/>
      <c r="E45" s="139">
        <v>43</v>
      </c>
      <c r="F45" s="416">
        <f>SUM(F46:F48)</f>
        <v>43913.799999999996</v>
      </c>
      <c r="G45" s="426"/>
      <c r="H45" s="416">
        <f>SUM(H46:H48)</f>
        <v>41200.65</v>
      </c>
      <c r="I45" s="417"/>
      <c r="J45" s="17"/>
    </row>
    <row r="46" spans="1:10" ht="12.75">
      <c r="A46" s="126"/>
      <c r="B46" s="136"/>
      <c r="C46" s="137" t="s">
        <v>171</v>
      </c>
      <c r="D46" s="137"/>
      <c r="E46" s="135">
        <v>435</v>
      </c>
      <c r="F46" s="412">
        <v>42440.78</v>
      </c>
      <c r="G46" s="425"/>
      <c r="H46" s="412">
        <v>39568.14</v>
      </c>
      <c r="I46" s="413"/>
      <c r="J46" s="17"/>
    </row>
    <row r="47" spans="1:10" ht="12.75">
      <c r="A47" s="126"/>
      <c r="B47" s="136"/>
      <c r="C47" s="137" t="s">
        <v>172</v>
      </c>
      <c r="D47" s="137"/>
      <c r="E47" s="135">
        <v>436</v>
      </c>
      <c r="F47" s="412">
        <v>1473.02</v>
      </c>
      <c r="G47" s="425"/>
      <c r="H47" s="412">
        <v>1632.51</v>
      </c>
      <c r="I47" s="413"/>
      <c r="J47" s="17"/>
    </row>
    <row r="48" spans="1:10" ht="12.75">
      <c r="A48" s="126"/>
      <c r="B48" s="136"/>
      <c r="C48" s="137" t="s">
        <v>173</v>
      </c>
      <c r="D48" s="137"/>
      <c r="E48" s="135">
        <v>433</v>
      </c>
      <c r="F48" s="412">
        <v>0</v>
      </c>
      <c r="G48" s="425"/>
      <c r="H48" s="412">
        <v>0</v>
      </c>
      <c r="I48" s="413"/>
      <c r="J48" s="17"/>
    </row>
    <row r="49" spans="1:10" ht="12.75">
      <c r="A49" s="126"/>
      <c r="B49" s="136" t="s">
        <v>135</v>
      </c>
      <c r="C49" s="137" t="s">
        <v>174</v>
      </c>
      <c r="D49" s="137"/>
      <c r="E49" s="135">
        <v>44</v>
      </c>
      <c r="F49" s="412">
        <v>845905.28</v>
      </c>
      <c r="G49" s="425"/>
      <c r="H49" s="412">
        <v>562055.38</v>
      </c>
      <c r="I49" s="413"/>
      <c r="J49" s="17"/>
    </row>
    <row r="50" spans="1:10" ht="12.75">
      <c r="A50" s="126"/>
      <c r="B50" s="136" t="s">
        <v>137</v>
      </c>
      <c r="C50" s="137" t="s">
        <v>175</v>
      </c>
      <c r="D50" s="137"/>
      <c r="E50" s="135">
        <v>45</v>
      </c>
      <c r="F50" s="412">
        <v>3403.52</v>
      </c>
      <c r="G50" s="425"/>
      <c r="H50" s="412">
        <v>13000.28</v>
      </c>
      <c r="I50" s="413"/>
      <c r="J50" s="17"/>
    </row>
    <row r="51" spans="1:10" ht="12.75">
      <c r="A51" s="126"/>
      <c r="B51" s="136" t="s">
        <v>148</v>
      </c>
      <c r="C51" s="137" t="s">
        <v>176</v>
      </c>
      <c r="D51" s="137"/>
      <c r="E51" s="139" t="s">
        <v>177</v>
      </c>
      <c r="F51" s="412">
        <v>232085.48</v>
      </c>
      <c r="G51" s="425"/>
      <c r="H51" s="412">
        <v>20738.27</v>
      </c>
      <c r="I51" s="413"/>
      <c r="J51" s="17"/>
    </row>
    <row r="52" spans="1:10" ht="9.75" customHeight="1">
      <c r="A52" s="126"/>
      <c r="B52" s="136"/>
      <c r="C52" s="137"/>
      <c r="D52" s="137"/>
      <c r="E52" s="139"/>
      <c r="F52" s="412"/>
      <c r="G52" s="425"/>
      <c r="H52" s="412"/>
      <c r="I52" s="413"/>
      <c r="J52" s="17"/>
    </row>
    <row r="53" spans="1:10" ht="12.75">
      <c r="A53" s="133" t="s">
        <v>178</v>
      </c>
      <c r="B53" s="134" t="s">
        <v>110</v>
      </c>
      <c r="C53" s="127"/>
      <c r="D53" s="127"/>
      <c r="E53" s="135" t="s">
        <v>179</v>
      </c>
      <c r="F53" s="382">
        <v>5103</v>
      </c>
      <c r="G53" s="383"/>
      <c r="H53" s="382">
        <v>3127</v>
      </c>
      <c r="I53" s="403"/>
      <c r="J53" s="17"/>
    </row>
    <row r="54" spans="1:10" ht="9.75" customHeight="1">
      <c r="A54" s="133"/>
      <c r="B54" s="134"/>
      <c r="C54" s="127"/>
      <c r="D54" s="127"/>
      <c r="E54" s="135"/>
      <c r="F54" s="395"/>
      <c r="G54" s="396"/>
      <c r="H54" s="395"/>
      <c r="I54" s="408"/>
      <c r="J54" s="17"/>
    </row>
    <row r="55" spans="1:10" ht="12.75">
      <c r="A55" s="133" t="s">
        <v>180</v>
      </c>
      <c r="B55" s="134" t="s">
        <v>181</v>
      </c>
      <c r="C55" s="127"/>
      <c r="D55" s="127"/>
      <c r="E55" s="135" t="s">
        <v>182</v>
      </c>
      <c r="F55" s="382">
        <v>45533.8</v>
      </c>
      <c r="G55" s="383"/>
      <c r="H55" s="382">
        <v>34068.16</v>
      </c>
      <c r="I55" s="403"/>
      <c r="J55" s="17"/>
    </row>
    <row r="56" spans="1:10" ht="12.75">
      <c r="A56" s="126"/>
      <c r="B56" s="127"/>
      <c r="C56" s="134"/>
      <c r="D56" s="134"/>
      <c r="E56" s="135"/>
      <c r="F56" s="416"/>
      <c r="G56" s="426"/>
      <c r="H56" s="416"/>
      <c r="I56" s="417"/>
      <c r="J56" s="17"/>
    </row>
    <row r="57" spans="1:10" ht="13.5" thickBot="1">
      <c r="A57" s="126"/>
      <c r="B57" s="127"/>
      <c r="C57" s="140" t="s">
        <v>183</v>
      </c>
      <c r="D57" s="140"/>
      <c r="E57" s="141" t="s">
        <v>184</v>
      </c>
      <c r="F57" s="414">
        <f>F10+F33+F55</f>
        <v>38799333.94</v>
      </c>
      <c r="G57" s="422"/>
      <c r="H57" s="414">
        <f>H10+H33+H55</f>
        <v>38006019.739999995</v>
      </c>
      <c r="I57" s="415"/>
      <c r="J57" s="17"/>
    </row>
    <row r="58" spans="1:10" ht="12.75">
      <c r="A58" s="126"/>
      <c r="B58" s="127"/>
      <c r="C58" s="127"/>
      <c r="D58" s="127"/>
      <c r="E58" s="127"/>
      <c r="F58" s="142"/>
      <c r="G58" s="142"/>
      <c r="H58" s="142"/>
      <c r="I58" s="142"/>
      <c r="J58" s="17"/>
    </row>
    <row r="59" spans="1:9" ht="12.75">
      <c r="A59" s="74"/>
      <c r="B59" s="74"/>
      <c r="C59" s="74"/>
      <c r="D59" s="74"/>
      <c r="E59" s="74"/>
      <c r="F59" s="74"/>
      <c r="G59" s="74"/>
      <c r="H59" s="74"/>
      <c r="I59" s="74"/>
    </row>
  </sheetData>
  <sheetProtection/>
  <mergeCells count="108">
    <mergeCell ref="A1:B2"/>
    <mergeCell ref="C1:C2"/>
    <mergeCell ref="A3:E3"/>
    <mergeCell ref="E6:E8"/>
    <mergeCell ref="G1:H1"/>
    <mergeCell ref="G2:H2"/>
    <mergeCell ref="G3:H3"/>
    <mergeCell ref="D1:F2"/>
    <mergeCell ref="H6:I8"/>
    <mergeCell ref="F6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7:I57"/>
    <mergeCell ref="H51:I51"/>
    <mergeCell ref="H52:I52"/>
    <mergeCell ref="H53:I53"/>
    <mergeCell ref="H54:I54"/>
    <mergeCell ref="H55:I55"/>
    <mergeCell ref="H56:I56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6"/>
  <dimension ref="A1:I66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9" ht="12.75" customHeight="1">
      <c r="A1" s="234" t="str">
        <f>Coordonnées!A1</f>
        <v>Synthèse des Comptes</v>
      </c>
      <c r="B1" s="235"/>
      <c r="C1" s="231" t="str">
        <f>Coordonnées!D1</f>
        <v>Administration communale de :</v>
      </c>
      <c r="D1" s="235" t="str">
        <f>Coordonnées!J1</f>
        <v>BEAUVECHAIN</v>
      </c>
      <c r="E1" s="235"/>
      <c r="F1" s="235"/>
      <c r="G1" s="231" t="str">
        <f>Coordonnées!P1</f>
        <v>Code INS</v>
      </c>
      <c r="H1" s="366"/>
      <c r="I1" s="197">
        <f>Coordonnées!R1</f>
        <v>25005</v>
      </c>
    </row>
    <row r="2" spans="1:9" ht="12.75">
      <c r="A2" s="236"/>
      <c r="B2" s="237"/>
      <c r="C2" s="232"/>
      <c r="D2" s="237"/>
      <c r="E2" s="237"/>
      <c r="F2" s="237"/>
      <c r="G2" s="232" t="str">
        <f>Coordonnées!P2</f>
        <v>Exercice:</v>
      </c>
      <c r="H2" s="367"/>
      <c r="I2" s="198">
        <f>Coordonnées!R2</f>
        <v>2018</v>
      </c>
    </row>
    <row r="3" spans="1:9" ht="12.75">
      <c r="A3" s="362" t="str">
        <f>Coordonnées!A3</f>
        <v>Modèle officiel généré par l'apllication eComptes © SPW.INTERIEUR &amp; ACTION SOCIALE</v>
      </c>
      <c r="B3" s="362"/>
      <c r="C3" s="362"/>
      <c r="D3" s="362"/>
      <c r="E3" s="362"/>
      <c r="F3" s="196"/>
      <c r="G3" s="435" t="str">
        <f>Coordonnées!P3</f>
        <v>Version:</v>
      </c>
      <c r="H3" s="436"/>
      <c r="I3" s="187">
        <f>Coordonnées!R3</f>
        <v>1</v>
      </c>
    </row>
    <row r="4" ht="13.5" thickBot="1"/>
    <row r="5" spans="1:9" ht="12.75">
      <c r="A5" s="106"/>
      <c r="B5" s="107"/>
      <c r="C5" s="106"/>
      <c r="D5" s="108"/>
      <c r="E5" s="491" t="s">
        <v>43</v>
      </c>
      <c r="F5" s="494">
        <f>I2</f>
        <v>2018</v>
      </c>
      <c r="G5" s="495"/>
      <c r="H5" s="494">
        <f>F5-1</f>
        <v>2017</v>
      </c>
      <c r="I5" s="500"/>
    </row>
    <row r="6" spans="1:9" ht="12.75">
      <c r="A6" s="109"/>
      <c r="B6" s="110"/>
      <c r="C6" s="107" t="s">
        <v>185</v>
      </c>
      <c r="D6" s="111"/>
      <c r="E6" s="492"/>
      <c r="F6" s="496"/>
      <c r="G6" s="497"/>
      <c r="H6" s="496"/>
      <c r="I6" s="501"/>
    </row>
    <row r="7" spans="1:9" ht="9.75" customHeight="1" thickBot="1">
      <c r="A7" s="109"/>
      <c r="B7" s="110"/>
      <c r="C7" s="111"/>
      <c r="D7" s="111"/>
      <c r="E7" s="493"/>
      <c r="F7" s="498"/>
      <c r="G7" s="499"/>
      <c r="H7" s="498"/>
      <c r="I7" s="502"/>
    </row>
    <row r="8" spans="1:9" ht="12.75">
      <c r="A8" s="112" t="s">
        <v>186</v>
      </c>
      <c r="B8" s="113" t="s">
        <v>187</v>
      </c>
      <c r="C8" s="111"/>
      <c r="D8" s="111"/>
      <c r="E8" s="114" t="s">
        <v>188</v>
      </c>
      <c r="F8" s="476"/>
      <c r="G8" s="490"/>
      <c r="H8" s="476"/>
      <c r="I8" s="477"/>
    </row>
    <row r="9" spans="1:9" ht="12.75">
      <c r="A9" s="109"/>
      <c r="B9" s="109" t="s">
        <v>52</v>
      </c>
      <c r="C9" s="115" t="s">
        <v>189</v>
      </c>
      <c r="D9" s="115"/>
      <c r="E9" s="116">
        <v>60</v>
      </c>
      <c r="F9" s="446">
        <v>567125.05</v>
      </c>
      <c r="G9" s="472"/>
      <c r="H9" s="446">
        <v>564432.88</v>
      </c>
      <c r="I9" s="447"/>
    </row>
    <row r="10" spans="1:9" ht="12.75">
      <c r="A10" s="109"/>
      <c r="B10" s="109" t="s">
        <v>54</v>
      </c>
      <c r="C10" s="115" t="s">
        <v>190</v>
      </c>
      <c r="D10" s="115"/>
      <c r="E10" s="116">
        <v>61</v>
      </c>
      <c r="F10" s="446">
        <v>959872.59</v>
      </c>
      <c r="G10" s="472"/>
      <c r="H10" s="446">
        <v>908052.87</v>
      </c>
      <c r="I10" s="447"/>
    </row>
    <row r="11" spans="1:9" ht="12.75">
      <c r="A11" s="109"/>
      <c r="B11" s="109" t="s">
        <v>56</v>
      </c>
      <c r="C11" s="115" t="s">
        <v>191</v>
      </c>
      <c r="D11" s="115"/>
      <c r="E11" s="117">
        <v>62</v>
      </c>
      <c r="F11" s="446">
        <v>3305103.4</v>
      </c>
      <c r="G11" s="472"/>
      <c r="H11" s="446">
        <v>3214061.91</v>
      </c>
      <c r="I11" s="447"/>
    </row>
    <row r="12" spans="1:9" ht="12.75">
      <c r="A12" s="109"/>
      <c r="B12" s="109" t="s">
        <v>58</v>
      </c>
      <c r="C12" s="115" t="s">
        <v>192</v>
      </c>
      <c r="D12" s="115"/>
      <c r="E12" s="117">
        <v>63</v>
      </c>
      <c r="F12" s="446">
        <v>1466167.78</v>
      </c>
      <c r="G12" s="472"/>
      <c r="H12" s="446">
        <v>1410115.8</v>
      </c>
      <c r="I12" s="447"/>
    </row>
    <row r="13" spans="1:9" ht="12.75">
      <c r="A13" s="109"/>
      <c r="B13" s="109" t="s">
        <v>60</v>
      </c>
      <c r="C13" s="115" t="s">
        <v>193</v>
      </c>
      <c r="D13" s="115"/>
      <c r="E13" s="116">
        <v>64</v>
      </c>
      <c r="F13" s="446">
        <v>37819.23</v>
      </c>
      <c r="G13" s="472"/>
      <c r="H13" s="446">
        <v>50822.62</v>
      </c>
      <c r="I13" s="447"/>
    </row>
    <row r="14" spans="1:9" ht="12.75">
      <c r="A14" s="109"/>
      <c r="B14" s="109" t="s">
        <v>62</v>
      </c>
      <c r="C14" s="115" t="s">
        <v>194</v>
      </c>
      <c r="D14" s="115"/>
      <c r="E14" s="116">
        <v>65</v>
      </c>
      <c r="F14" s="446">
        <f>SUM(F15:F17)</f>
        <v>4705.13</v>
      </c>
      <c r="G14" s="472"/>
      <c r="H14" s="446">
        <f>SUM(H15:H17)</f>
        <v>5259.39</v>
      </c>
      <c r="I14" s="447"/>
    </row>
    <row r="15" spans="1:9" ht="12.75">
      <c r="A15" s="109"/>
      <c r="B15" s="109" t="s">
        <v>188</v>
      </c>
      <c r="C15" s="115" t="s">
        <v>195</v>
      </c>
      <c r="D15" s="115"/>
      <c r="E15" s="116" t="s">
        <v>196</v>
      </c>
      <c r="F15" s="446">
        <v>4642.52</v>
      </c>
      <c r="G15" s="472"/>
      <c r="H15" s="446">
        <v>5245.47</v>
      </c>
      <c r="I15" s="447"/>
    </row>
    <row r="16" spans="1:9" ht="12.75">
      <c r="A16" s="109"/>
      <c r="B16" s="109"/>
      <c r="C16" s="115" t="s">
        <v>197</v>
      </c>
      <c r="D16" s="115"/>
      <c r="E16" s="116">
        <v>657</v>
      </c>
      <c r="F16" s="458">
        <v>0</v>
      </c>
      <c r="G16" s="480"/>
      <c r="H16" s="458">
        <v>0</v>
      </c>
      <c r="I16" s="459"/>
    </row>
    <row r="17" spans="1:9" ht="12.75">
      <c r="A17" s="109"/>
      <c r="B17" s="109"/>
      <c r="C17" s="115" t="s">
        <v>198</v>
      </c>
      <c r="D17" s="115"/>
      <c r="E17" s="116">
        <v>658</v>
      </c>
      <c r="F17" s="446">
        <v>62.61</v>
      </c>
      <c r="G17" s="472"/>
      <c r="H17" s="446">
        <v>13.92</v>
      </c>
      <c r="I17" s="447"/>
    </row>
    <row r="18" spans="1:9" ht="9.75" customHeight="1">
      <c r="A18" s="109"/>
      <c r="B18" s="110"/>
      <c r="C18" s="115"/>
      <c r="D18" s="115"/>
      <c r="E18" s="116"/>
      <c r="F18" s="446"/>
      <c r="G18" s="472"/>
      <c r="H18" s="446"/>
      <c r="I18" s="447"/>
    </row>
    <row r="19" spans="1:9" ht="12.75">
      <c r="A19" s="112" t="s">
        <v>199</v>
      </c>
      <c r="B19" s="113" t="s">
        <v>200</v>
      </c>
      <c r="C19" s="111"/>
      <c r="D19" s="111"/>
      <c r="E19" s="116" t="s">
        <v>201</v>
      </c>
      <c r="F19" s="382">
        <f>SUM(F9:F14)</f>
        <v>6340793.180000001</v>
      </c>
      <c r="G19" s="478"/>
      <c r="H19" s="382">
        <f>SUM(H9:H14)</f>
        <v>6152745.47</v>
      </c>
      <c r="I19" s="403"/>
    </row>
    <row r="20" spans="1:9" ht="9.75" customHeight="1">
      <c r="A20" s="109"/>
      <c r="B20" s="110"/>
      <c r="C20" s="115"/>
      <c r="D20" s="115"/>
      <c r="E20" s="116"/>
      <c r="F20" s="470"/>
      <c r="G20" s="487"/>
      <c r="H20" s="470"/>
      <c r="I20" s="471"/>
    </row>
    <row r="21" spans="1:9" ht="12.75">
      <c r="A21" s="112" t="s">
        <v>74</v>
      </c>
      <c r="B21" s="118" t="s">
        <v>202</v>
      </c>
      <c r="C21" s="119"/>
      <c r="D21" s="119"/>
      <c r="E21" s="116" t="s">
        <v>188</v>
      </c>
      <c r="F21" s="454">
        <f>IF(Charges!F19&lt;Produits!F19,Produits!F19-Charges!F19,0)</f>
        <v>387552.5599999996</v>
      </c>
      <c r="G21" s="473"/>
      <c r="H21" s="454">
        <f>IF(Charges!H19&lt;Produits!H19,Produits!H19-Charges!H19,0)</f>
        <v>537982.0000000009</v>
      </c>
      <c r="I21" s="455"/>
    </row>
    <row r="22" spans="1:9" ht="9.75" customHeight="1">
      <c r="A22" s="112"/>
      <c r="B22" s="118"/>
      <c r="C22" s="119"/>
      <c r="D22" s="119"/>
      <c r="E22" s="116"/>
      <c r="F22" s="456"/>
      <c r="G22" s="479"/>
      <c r="H22" s="456"/>
      <c r="I22" s="457"/>
    </row>
    <row r="23" spans="1:9" ht="12.75">
      <c r="A23" s="112" t="s">
        <v>80</v>
      </c>
      <c r="B23" s="488" t="s">
        <v>293</v>
      </c>
      <c r="C23" s="488"/>
      <c r="D23" s="489"/>
      <c r="E23" s="117" t="s">
        <v>203</v>
      </c>
      <c r="F23" s="458"/>
      <c r="G23" s="480"/>
      <c r="H23" s="458"/>
      <c r="I23" s="459"/>
    </row>
    <row r="24" spans="1:9" ht="12.75">
      <c r="A24" s="109"/>
      <c r="B24" s="488"/>
      <c r="C24" s="488"/>
      <c r="D24" s="489"/>
      <c r="E24" s="116"/>
      <c r="F24" s="458"/>
      <c r="G24" s="480"/>
      <c r="H24" s="458"/>
      <c r="I24" s="459"/>
    </row>
    <row r="25" spans="1:9" ht="12.75">
      <c r="A25" s="109"/>
      <c r="B25" s="109" t="s">
        <v>52</v>
      </c>
      <c r="C25" s="115" t="s">
        <v>204</v>
      </c>
      <c r="D25" s="115"/>
      <c r="E25" s="116">
        <v>660</v>
      </c>
      <c r="F25" s="446">
        <v>1437642.32</v>
      </c>
      <c r="G25" s="472"/>
      <c r="H25" s="446">
        <v>1655412.76</v>
      </c>
      <c r="I25" s="447"/>
    </row>
    <row r="26" spans="1:9" ht="12.75">
      <c r="A26" s="109"/>
      <c r="B26" s="109" t="s">
        <v>54</v>
      </c>
      <c r="C26" s="115" t="s">
        <v>205</v>
      </c>
      <c r="D26" s="115"/>
      <c r="E26" s="116">
        <v>661</v>
      </c>
      <c r="F26" s="446">
        <v>0</v>
      </c>
      <c r="G26" s="472"/>
      <c r="H26" s="446">
        <v>0</v>
      </c>
      <c r="I26" s="447"/>
    </row>
    <row r="27" spans="1:9" ht="12.75">
      <c r="A27" s="109"/>
      <c r="B27" s="109" t="s">
        <v>56</v>
      </c>
      <c r="C27" s="115" t="s">
        <v>206</v>
      </c>
      <c r="D27" s="115"/>
      <c r="E27" s="117" t="s">
        <v>207</v>
      </c>
      <c r="F27" s="446">
        <v>0</v>
      </c>
      <c r="G27" s="472"/>
      <c r="H27" s="446">
        <v>0</v>
      </c>
      <c r="I27" s="447"/>
    </row>
    <row r="28" spans="1:9" ht="12.75">
      <c r="A28" s="109"/>
      <c r="B28" s="109" t="s">
        <v>58</v>
      </c>
      <c r="C28" s="115" t="s">
        <v>208</v>
      </c>
      <c r="D28" s="115"/>
      <c r="E28" s="116"/>
      <c r="F28" s="458"/>
      <c r="G28" s="480"/>
      <c r="H28" s="458"/>
      <c r="I28" s="459"/>
    </row>
    <row r="29" spans="1:9" ht="12.75">
      <c r="A29" s="109"/>
      <c r="B29" s="109"/>
      <c r="C29" s="115" t="s">
        <v>209</v>
      </c>
      <c r="D29" s="115"/>
      <c r="E29" s="116">
        <v>665</v>
      </c>
      <c r="F29" s="446">
        <v>7031.61</v>
      </c>
      <c r="G29" s="472"/>
      <c r="H29" s="446">
        <v>6974.61</v>
      </c>
      <c r="I29" s="447"/>
    </row>
    <row r="30" spans="1:9" ht="12.75">
      <c r="A30" s="109"/>
      <c r="B30" s="109" t="s">
        <v>60</v>
      </c>
      <c r="C30" s="115" t="s">
        <v>210</v>
      </c>
      <c r="D30" s="115"/>
      <c r="E30" s="116">
        <v>666</v>
      </c>
      <c r="F30" s="446">
        <v>0</v>
      </c>
      <c r="G30" s="472"/>
      <c r="H30" s="446">
        <v>0</v>
      </c>
      <c r="I30" s="447"/>
    </row>
    <row r="31" spans="1:9" ht="12.75">
      <c r="A31" s="109"/>
      <c r="B31" s="109" t="s">
        <v>62</v>
      </c>
      <c r="C31" s="115" t="s">
        <v>211</v>
      </c>
      <c r="D31" s="115"/>
      <c r="E31" s="116" t="s">
        <v>188</v>
      </c>
      <c r="F31" s="458"/>
      <c r="G31" s="480"/>
      <c r="H31" s="458"/>
      <c r="I31" s="459"/>
    </row>
    <row r="32" spans="1:9" ht="12.75">
      <c r="A32" s="109"/>
      <c r="B32" s="109"/>
      <c r="C32" s="115" t="s">
        <v>212</v>
      </c>
      <c r="D32" s="115"/>
      <c r="E32" s="116">
        <v>667</v>
      </c>
      <c r="F32" s="446">
        <v>171260.38</v>
      </c>
      <c r="G32" s="472"/>
      <c r="H32" s="446">
        <v>203566.41</v>
      </c>
      <c r="I32" s="447"/>
    </row>
    <row r="33" spans="1:9" ht="9.75" customHeight="1">
      <c r="A33" s="109"/>
      <c r="B33" s="110"/>
      <c r="C33" s="115"/>
      <c r="D33" s="115"/>
      <c r="E33" s="116"/>
      <c r="F33" s="446"/>
      <c r="G33" s="472"/>
      <c r="H33" s="446"/>
      <c r="I33" s="447"/>
    </row>
    <row r="34" spans="1:9" ht="12.75">
      <c r="A34" s="112" t="s">
        <v>85</v>
      </c>
      <c r="B34" s="113" t="s">
        <v>213</v>
      </c>
      <c r="C34" s="111"/>
      <c r="D34" s="111"/>
      <c r="E34" s="116">
        <v>66</v>
      </c>
      <c r="F34" s="382">
        <f>SUM(F25:F32)</f>
        <v>1615934.31</v>
      </c>
      <c r="G34" s="478"/>
      <c r="H34" s="382">
        <f>SUM(H25:H32)</f>
        <v>1865953.78</v>
      </c>
      <c r="I34" s="403"/>
    </row>
    <row r="35" spans="1:9" ht="9.75" customHeight="1">
      <c r="A35" s="112"/>
      <c r="B35" s="113"/>
      <c r="C35" s="111"/>
      <c r="D35" s="111"/>
      <c r="E35" s="116"/>
      <c r="F35" s="448"/>
      <c r="G35" s="474"/>
      <c r="H35" s="448"/>
      <c r="I35" s="449"/>
    </row>
    <row r="36" spans="1:9" ht="12.75">
      <c r="A36" s="112" t="s">
        <v>214</v>
      </c>
      <c r="B36" s="113" t="s">
        <v>215</v>
      </c>
      <c r="C36" s="115"/>
      <c r="D36" s="115"/>
      <c r="E36" s="116" t="s">
        <v>216</v>
      </c>
      <c r="F36" s="382">
        <f>F19+F34</f>
        <v>7956727.49</v>
      </c>
      <c r="G36" s="478"/>
      <c r="H36" s="382">
        <f>H19+H34</f>
        <v>8018699.25</v>
      </c>
      <c r="I36" s="403"/>
    </row>
    <row r="37" spans="1:9" ht="9.75" customHeight="1">
      <c r="A37" s="112"/>
      <c r="B37" s="113"/>
      <c r="C37" s="115"/>
      <c r="D37" s="115"/>
      <c r="E37" s="116"/>
      <c r="F37" s="448"/>
      <c r="G37" s="474"/>
      <c r="H37" s="448"/>
      <c r="I37" s="449"/>
    </row>
    <row r="38" spans="1:9" ht="12.75">
      <c r="A38" s="112" t="s">
        <v>94</v>
      </c>
      <c r="B38" s="113" t="s">
        <v>217</v>
      </c>
      <c r="C38" s="115"/>
      <c r="D38" s="115"/>
      <c r="E38" s="116" t="s">
        <v>188</v>
      </c>
      <c r="F38" s="466">
        <f>IF(Charges!F36&lt;Produits!F33,Produits!F33-Charges!F36,0)</f>
        <v>0</v>
      </c>
      <c r="G38" s="485"/>
      <c r="H38" s="466">
        <f>IF(Charges!H36&lt;Produits!H33,Produits!H33-Charges!H36,0)</f>
        <v>0</v>
      </c>
      <c r="I38" s="467"/>
    </row>
    <row r="39" spans="1:9" ht="9.75" customHeight="1">
      <c r="A39" s="112"/>
      <c r="B39" s="113"/>
      <c r="C39" s="115"/>
      <c r="D39" s="115"/>
      <c r="E39" s="116"/>
      <c r="F39" s="468"/>
      <c r="G39" s="486"/>
      <c r="H39" s="468"/>
      <c r="I39" s="469"/>
    </row>
    <row r="40" spans="1:9" ht="12.75">
      <c r="A40" s="112" t="s">
        <v>109</v>
      </c>
      <c r="B40" s="113" t="s">
        <v>218</v>
      </c>
      <c r="C40" s="115"/>
      <c r="D40" s="115"/>
      <c r="E40" s="116"/>
      <c r="F40" s="458"/>
      <c r="G40" s="480"/>
      <c r="H40" s="458"/>
      <c r="I40" s="459"/>
    </row>
    <row r="41" spans="1:9" ht="12.75">
      <c r="A41" s="112"/>
      <c r="B41" s="109" t="s">
        <v>52</v>
      </c>
      <c r="C41" s="115" t="s">
        <v>219</v>
      </c>
      <c r="D41" s="115"/>
      <c r="E41" s="116">
        <v>671</v>
      </c>
      <c r="F41" s="446">
        <v>81847.16</v>
      </c>
      <c r="G41" s="472"/>
      <c r="H41" s="446">
        <v>8492.78</v>
      </c>
      <c r="I41" s="447"/>
    </row>
    <row r="42" spans="1:9" ht="12.75">
      <c r="A42" s="112"/>
      <c r="B42" s="109" t="s">
        <v>54</v>
      </c>
      <c r="C42" s="115" t="s">
        <v>220</v>
      </c>
      <c r="D42" s="115"/>
      <c r="E42" s="116">
        <v>672</v>
      </c>
      <c r="F42" s="446">
        <v>17133.6</v>
      </c>
      <c r="G42" s="472"/>
      <c r="H42" s="446">
        <v>0</v>
      </c>
      <c r="I42" s="447"/>
    </row>
    <row r="43" spans="1:9" ht="12.75">
      <c r="A43" s="112"/>
      <c r="B43" s="109" t="s">
        <v>56</v>
      </c>
      <c r="C43" s="115" t="s">
        <v>221</v>
      </c>
      <c r="D43" s="115"/>
      <c r="E43" s="116">
        <v>673</v>
      </c>
      <c r="F43" s="446">
        <v>0</v>
      </c>
      <c r="G43" s="472"/>
      <c r="H43" s="446">
        <v>0</v>
      </c>
      <c r="I43" s="447"/>
    </row>
    <row r="44" spans="1:9" s="27" customFormat="1" ht="18" customHeight="1">
      <c r="A44" s="120"/>
      <c r="B44" s="121"/>
      <c r="C44" s="119" t="s">
        <v>222</v>
      </c>
      <c r="D44" s="122"/>
      <c r="E44" s="123">
        <v>67</v>
      </c>
      <c r="F44" s="464">
        <f>SUM(F41:F43)</f>
        <v>98980.76000000001</v>
      </c>
      <c r="G44" s="484"/>
      <c r="H44" s="464">
        <f>SUM(H41:H43)</f>
        <v>8492.78</v>
      </c>
      <c r="I44" s="465"/>
    </row>
    <row r="45" spans="1:9" ht="9.75" customHeight="1">
      <c r="A45" s="112"/>
      <c r="B45" s="124"/>
      <c r="C45" s="119"/>
      <c r="D45" s="119"/>
      <c r="E45" s="116"/>
      <c r="F45" s="395"/>
      <c r="G45" s="481"/>
      <c r="H45" s="395"/>
      <c r="I45" s="408"/>
    </row>
    <row r="46" spans="1:9" ht="12.75">
      <c r="A46" s="112" t="s">
        <v>112</v>
      </c>
      <c r="B46" s="113" t="s">
        <v>223</v>
      </c>
      <c r="C46" s="115"/>
      <c r="D46" s="115"/>
      <c r="E46" s="116"/>
      <c r="F46" s="458"/>
      <c r="G46" s="480"/>
      <c r="H46" s="458"/>
      <c r="I46" s="459"/>
    </row>
    <row r="47" spans="1:9" ht="12.75">
      <c r="A47" s="112"/>
      <c r="B47" s="109" t="s">
        <v>52</v>
      </c>
      <c r="C47" s="115" t="s">
        <v>224</v>
      </c>
      <c r="D47" s="115"/>
      <c r="E47" s="116">
        <v>685</v>
      </c>
      <c r="F47" s="446">
        <v>904510.89</v>
      </c>
      <c r="G47" s="472"/>
      <c r="H47" s="446">
        <v>1034994.47</v>
      </c>
      <c r="I47" s="447"/>
    </row>
    <row r="48" spans="1:9" ht="12.75">
      <c r="A48" s="112"/>
      <c r="B48" s="109" t="s">
        <v>54</v>
      </c>
      <c r="C48" s="115" t="s">
        <v>225</v>
      </c>
      <c r="D48" s="115"/>
      <c r="E48" s="116">
        <v>686</v>
      </c>
      <c r="F48" s="446">
        <v>570031.59</v>
      </c>
      <c r="G48" s="472"/>
      <c r="H48" s="446">
        <v>198128.5</v>
      </c>
      <c r="I48" s="447"/>
    </row>
    <row r="49" spans="1:9" ht="18" customHeight="1">
      <c r="A49" s="112"/>
      <c r="B49" s="124"/>
      <c r="C49" s="119" t="s">
        <v>226</v>
      </c>
      <c r="D49" s="119"/>
      <c r="E49" s="116">
        <v>68</v>
      </c>
      <c r="F49" s="382">
        <f>SUM(F47:F48)</f>
        <v>1474542.48</v>
      </c>
      <c r="G49" s="478"/>
      <c r="H49" s="382">
        <f>SUM(H47:H48)</f>
        <v>1233122.97</v>
      </c>
      <c r="I49" s="403"/>
    </row>
    <row r="50" spans="1:9" ht="9.75" customHeight="1">
      <c r="A50" s="112"/>
      <c r="B50" s="124"/>
      <c r="C50" s="119"/>
      <c r="D50" s="119"/>
      <c r="E50" s="116"/>
      <c r="F50" s="395"/>
      <c r="G50" s="481"/>
      <c r="H50" s="395"/>
      <c r="I50" s="408"/>
    </row>
    <row r="51" spans="1:9" ht="12.75">
      <c r="A51" s="112" t="s">
        <v>119</v>
      </c>
      <c r="B51" s="488" t="s">
        <v>291</v>
      </c>
      <c r="C51" s="488"/>
      <c r="D51" s="489"/>
      <c r="E51" s="116"/>
      <c r="F51" s="460"/>
      <c r="G51" s="482"/>
      <c r="H51" s="460"/>
      <c r="I51" s="461"/>
    </row>
    <row r="52" spans="1:9" ht="12.75">
      <c r="A52" s="112"/>
      <c r="B52" s="488"/>
      <c r="C52" s="488"/>
      <c r="D52" s="489"/>
      <c r="E52" s="116" t="s">
        <v>227</v>
      </c>
      <c r="F52" s="462">
        <f>F44+F49</f>
        <v>1573523.24</v>
      </c>
      <c r="G52" s="483"/>
      <c r="H52" s="462">
        <f>H44+H49</f>
        <v>1241615.75</v>
      </c>
      <c r="I52" s="463"/>
    </row>
    <row r="53" spans="1:9" ht="9.75" customHeight="1">
      <c r="A53" s="112"/>
      <c r="B53" s="113"/>
      <c r="C53" s="115"/>
      <c r="D53" s="115"/>
      <c r="E53" s="116"/>
      <c r="F53" s="448"/>
      <c r="G53" s="474"/>
      <c r="H53" s="448"/>
      <c r="I53" s="449"/>
    </row>
    <row r="54" spans="1:9" ht="12.75">
      <c r="A54" s="112" t="s">
        <v>228</v>
      </c>
      <c r="B54" s="113" t="s">
        <v>229</v>
      </c>
      <c r="C54" s="115"/>
      <c r="D54" s="119"/>
      <c r="E54" s="116"/>
      <c r="F54" s="454">
        <f>IF(Charges!F52&lt;Produits!F51,Produits!F51-Charges!F52,0)</f>
        <v>638952.78</v>
      </c>
      <c r="G54" s="473"/>
      <c r="H54" s="454">
        <f>IF(Charges!H52&lt;Produits!H51,Produits!H51-Charges!H52,0)</f>
        <v>0</v>
      </c>
      <c r="I54" s="455"/>
    </row>
    <row r="55" spans="1:9" ht="9.75" customHeight="1">
      <c r="A55" s="112"/>
      <c r="B55" s="124"/>
      <c r="C55" s="115"/>
      <c r="D55" s="119"/>
      <c r="E55" s="116"/>
      <c r="F55" s="448"/>
      <c r="G55" s="474"/>
      <c r="H55" s="448"/>
      <c r="I55" s="449"/>
    </row>
    <row r="56" spans="1:9" ht="12.75">
      <c r="A56" s="112" t="s">
        <v>230</v>
      </c>
      <c r="B56" s="113" t="s">
        <v>231</v>
      </c>
      <c r="C56" s="115"/>
      <c r="D56" s="119"/>
      <c r="E56" s="116"/>
      <c r="F56" s="382">
        <f>F36+F52</f>
        <v>9530250.73</v>
      </c>
      <c r="G56" s="478"/>
      <c r="H56" s="382">
        <f>H36+H52</f>
        <v>9260315</v>
      </c>
      <c r="I56" s="403"/>
    </row>
    <row r="57" spans="1:9" ht="9.75" customHeight="1">
      <c r="A57" s="112"/>
      <c r="B57" s="124"/>
      <c r="C57" s="115"/>
      <c r="D57" s="115"/>
      <c r="E57" s="116"/>
      <c r="F57" s="448"/>
      <c r="G57" s="474"/>
      <c r="H57" s="448"/>
      <c r="I57" s="449"/>
    </row>
    <row r="58" spans="1:9" ht="12.75">
      <c r="A58" s="112" t="s">
        <v>232</v>
      </c>
      <c r="B58" s="113" t="s">
        <v>233</v>
      </c>
      <c r="C58" s="115"/>
      <c r="D58" s="115"/>
      <c r="E58" s="116"/>
      <c r="F58" s="454">
        <f>IF(Charges!F56&lt;Produits!F55,Produits!F55-Charges!F56,0)</f>
        <v>461755.9000000004</v>
      </c>
      <c r="G58" s="473"/>
      <c r="H58" s="454">
        <f>IF(Charges!H56&lt;Produits!H55,Produits!H55-Charges!H56,0)</f>
        <v>0</v>
      </c>
      <c r="I58" s="455"/>
    </row>
    <row r="59" spans="1:9" ht="9.75" customHeight="1">
      <c r="A59" s="112"/>
      <c r="B59" s="113"/>
      <c r="C59" s="115"/>
      <c r="D59" s="115"/>
      <c r="E59" s="116"/>
      <c r="F59" s="456"/>
      <c r="G59" s="479"/>
      <c r="H59" s="456"/>
      <c r="I59" s="457"/>
    </row>
    <row r="60" spans="1:9" ht="12.75">
      <c r="A60" s="112" t="s">
        <v>234</v>
      </c>
      <c r="B60" s="113" t="s">
        <v>235</v>
      </c>
      <c r="C60" s="115"/>
      <c r="D60" s="115"/>
      <c r="E60" s="116"/>
      <c r="F60" s="458"/>
      <c r="G60" s="480"/>
      <c r="H60" s="458"/>
      <c r="I60" s="459"/>
    </row>
    <row r="61" spans="1:9" ht="12.75">
      <c r="A61" s="112"/>
      <c r="B61" s="109" t="s">
        <v>52</v>
      </c>
      <c r="C61" s="115" t="s">
        <v>236</v>
      </c>
      <c r="D61" s="115"/>
      <c r="E61" s="116">
        <v>69201</v>
      </c>
      <c r="F61" s="446">
        <v>0</v>
      </c>
      <c r="G61" s="472"/>
      <c r="H61" s="446">
        <v>0</v>
      </c>
      <c r="I61" s="447"/>
    </row>
    <row r="62" spans="1:9" ht="12.75">
      <c r="A62" s="112"/>
      <c r="B62" s="109" t="s">
        <v>54</v>
      </c>
      <c r="C62" s="115" t="s">
        <v>237</v>
      </c>
      <c r="D62" s="115"/>
      <c r="E62" s="116">
        <v>69202</v>
      </c>
      <c r="F62" s="446">
        <v>638952.78</v>
      </c>
      <c r="G62" s="472"/>
      <c r="H62" s="446">
        <v>0</v>
      </c>
      <c r="I62" s="447"/>
    </row>
    <row r="63" spans="1:9" ht="18" customHeight="1">
      <c r="A63" s="112"/>
      <c r="B63" s="124"/>
      <c r="C63" s="119" t="s">
        <v>238</v>
      </c>
      <c r="D63" s="119"/>
      <c r="E63" s="116">
        <v>69</v>
      </c>
      <c r="F63" s="454">
        <f>SUM(F61:F62)</f>
        <v>638952.78</v>
      </c>
      <c r="G63" s="473"/>
      <c r="H63" s="450">
        <f>SUM(H61:H62)</f>
        <v>0</v>
      </c>
      <c r="I63" s="451"/>
    </row>
    <row r="64" spans="1:9" ht="9.75" customHeight="1">
      <c r="A64" s="112"/>
      <c r="B64" s="124"/>
      <c r="C64" s="115"/>
      <c r="D64" s="115"/>
      <c r="E64" s="116"/>
      <c r="F64" s="448"/>
      <c r="G64" s="474"/>
      <c r="H64" s="448"/>
      <c r="I64" s="449"/>
    </row>
    <row r="65" spans="1:9" ht="13.5" thickBot="1">
      <c r="A65" s="112" t="s">
        <v>239</v>
      </c>
      <c r="B65" s="113" t="s">
        <v>240</v>
      </c>
      <c r="C65" s="115"/>
      <c r="D65" s="115"/>
      <c r="E65" s="125"/>
      <c r="F65" s="452">
        <f>F56+F63</f>
        <v>10169203.51</v>
      </c>
      <c r="G65" s="475"/>
      <c r="H65" s="452">
        <f>H56+H63</f>
        <v>9260315</v>
      </c>
      <c r="I65" s="453"/>
    </row>
    <row r="66" spans="1:9" ht="15">
      <c r="A66" s="19"/>
      <c r="B66" s="21"/>
      <c r="C66" s="21"/>
      <c r="D66" s="21"/>
      <c r="E66" s="22"/>
      <c r="F66" s="20"/>
      <c r="G66" s="20"/>
      <c r="H66" s="20"/>
      <c r="I66" s="20"/>
    </row>
  </sheetData>
  <sheetProtection/>
  <mergeCells count="128">
    <mergeCell ref="E5:E7"/>
    <mergeCell ref="G1:H1"/>
    <mergeCell ref="G2:H2"/>
    <mergeCell ref="G3:H3"/>
    <mergeCell ref="D1:F2"/>
    <mergeCell ref="F5:G7"/>
    <mergeCell ref="H5:I7"/>
    <mergeCell ref="B51:D52"/>
    <mergeCell ref="A3:E3"/>
    <mergeCell ref="A1:B2"/>
    <mergeCell ref="C1:C2"/>
    <mergeCell ref="B23:D24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60:I60"/>
    <mergeCell ref="H49:I49"/>
    <mergeCell ref="H50:I50"/>
    <mergeCell ref="H51:I51"/>
    <mergeCell ref="H52:I52"/>
    <mergeCell ref="H53:I53"/>
    <mergeCell ref="H54:I54"/>
    <mergeCell ref="H61:I61"/>
    <mergeCell ref="H55:I55"/>
    <mergeCell ref="H62:I62"/>
    <mergeCell ref="H63:I63"/>
    <mergeCell ref="H64:I64"/>
    <mergeCell ref="H65:I65"/>
    <mergeCell ref="H56:I56"/>
    <mergeCell ref="H57:I57"/>
    <mergeCell ref="H58:I58"/>
    <mergeCell ref="H59:I5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9"/>
  <dimension ref="A1:J68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57421875" style="0" customWidth="1"/>
    <col min="7" max="8" width="6.7109375" style="0" customWidth="1"/>
    <col min="9" max="9" width="11.57421875" style="0" customWidth="1"/>
  </cols>
  <sheetData>
    <row r="1" spans="1:10" ht="12.75" customHeight="1">
      <c r="A1" s="234" t="str">
        <f>Coordonnées!A1</f>
        <v>Synthèse des Comptes</v>
      </c>
      <c r="B1" s="235"/>
      <c r="C1" s="231" t="str">
        <f>Coordonnées!D1</f>
        <v>Administration communale de :</v>
      </c>
      <c r="D1" s="235" t="str">
        <f>Coordonnées!J1</f>
        <v>BEAUVECHAIN</v>
      </c>
      <c r="E1" s="235"/>
      <c r="F1" s="235"/>
      <c r="G1" s="231" t="str">
        <f>Coordonnées!P1</f>
        <v>Code INS</v>
      </c>
      <c r="H1" s="366"/>
      <c r="I1" s="197">
        <f>Coordonnées!R1</f>
        <v>25005</v>
      </c>
      <c r="J1" s="23"/>
    </row>
    <row r="2" spans="1:10" ht="12.75">
      <c r="A2" s="236"/>
      <c r="B2" s="237"/>
      <c r="C2" s="232"/>
      <c r="D2" s="237"/>
      <c r="E2" s="237"/>
      <c r="F2" s="237"/>
      <c r="G2" s="233" t="str">
        <f>Coordonnées!P2</f>
        <v>Exercice:</v>
      </c>
      <c r="H2" s="434"/>
      <c r="I2" s="198">
        <f>Coordonnées!R2</f>
        <v>2018</v>
      </c>
      <c r="J2" s="23"/>
    </row>
    <row r="3" spans="1:10" ht="12.75">
      <c r="A3" s="430" t="str">
        <f>Coordonnées!A3</f>
        <v>Modèle officiel généré par l'apllication eComptes © SPW.INTERIEUR &amp; ACTION SOCIALE</v>
      </c>
      <c r="B3" s="430"/>
      <c r="C3" s="430"/>
      <c r="D3" s="430"/>
      <c r="E3" s="430"/>
      <c r="F3" s="196"/>
      <c r="G3" s="435" t="str">
        <f>Coordonnées!P3</f>
        <v>Version:</v>
      </c>
      <c r="H3" s="436"/>
      <c r="I3" s="187">
        <f>Coordonnées!R3</f>
        <v>1</v>
      </c>
      <c r="J3" s="23"/>
    </row>
    <row r="4" spans="1:10" ht="13.5" thickBot="1">
      <c r="A4" s="44"/>
      <c r="B4" s="45"/>
      <c r="C4" s="46"/>
      <c r="D4" s="46"/>
      <c r="E4" s="47"/>
      <c r="F4" s="36"/>
      <c r="G4" s="36"/>
      <c r="H4" s="36"/>
      <c r="I4" s="45"/>
      <c r="J4" s="23"/>
    </row>
    <row r="5" spans="1:10" ht="12.75">
      <c r="A5" s="86"/>
      <c r="B5" s="87"/>
      <c r="C5" s="88"/>
      <c r="D5" s="88"/>
      <c r="E5" s="560" t="s">
        <v>43</v>
      </c>
      <c r="F5" s="542">
        <f>I2</f>
        <v>2018</v>
      </c>
      <c r="G5" s="543"/>
      <c r="H5" s="548">
        <f>F5-1</f>
        <v>2017</v>
      </c>
      <c r="I5" s="549"/>
      <c r="J5" s="23"/>
    </row>
    <row r="6" spans="1:10" ht="12.75">
      <c r="A6" s="89" t="s">
        <v>185</v>
      </c>
      <c r="B6" s="90"/>
      <c r="C6" s="90"/>
      <c r="D6" s="90"/>
      <c r="E6" s="561"/>
      <c r="F6" s="544"/>
      <c r="G6" s="545"/>
      <c r="H6" s="550"/>
      <c r="I6" s="551"/>
      <c r="J6" s="24"/>
    </row>
    <row r="7" spans="1:10" ht="11.25" customHeight="1" thickBot="1">
      <c r="A7" s="91"/>
      <c r="B7" s="92"/>
      <c r="C7" s="92"/>
      <c r="D7" s="92"/>
      <c r="E7" s="561"/>
      <c r="F7" s="546"/>
      <c r="G7" s="547"/>
      <c r="H7" s="552"/>
      <c r="I7" s="553"/>
      <c r="J7" s="24"/>
    </row>
    <row r="8" spans="1:10" ht="12.75">
      <c r="A8" s="93" t="s">
        <v>241</v>
      </c>
      <c r="B8" s="94" t="s">
        <v>242</v>
      </c>
      <c r="C8" s="92"/>
      <c r="D8" s="92"/>
      <c r="E8" s="95" t="s">
        <v>188</v>
      </c>
      <c r="F8" s="554"/>
      <c r="G8" s="555"/>
      <c r="H8" s="523"/>
      <c r="I8" s="524"/>
      <c r="J8" s="23"/>
    </row>
    <row r="9" spans="1:10" ht="12.75">
      <c r="A9" s="91"/>
      <c r="B9" s="96" t="s">
        <v>133</v>
      </c>
      <c r="C9" s="97" t="s">
        <v>243</v>
      </c>
      <c r="D9" s="97"/>
      <c r="E9" s="98">
        <v>70</v>
      </c>
      <c r="F9" s="532">
        <v>3991624.84</v>
      </c>
      <c r="G9" s="533"/>
      <c r="H9" s="511">
        <v>3986146.85</v>
      </c>
      <c r="I9" s="512"/>
      <c r="J9" s="23"/>
    </row>
    <row r="10" spans="1:10" ht="12.75">
      <c r="A10" s="91"/>
      <c r="B10" s="96" t="s">
        <v>135</v>
      </c>
      <c r="C10" s="97" t="s">
        <v>244</v>
      </c>
      <c r="D10" s="97"/>
      <c r="E10" s="98">
        <v>71</v>
      </c>
      <c r="F10" s="532">
        <v>481589.16</v>
      </c>
      <c r="G10" s="533"/>
      <c r="H10" s="511">
        <v>503852.6</v>
      </c>
      <c r="I10" s="512"/>
      <c r="J10" s="23"/>
    </row>
    <row r="11" spans="1:10" ht="12.75">
      <c r="A11" s="91"/>
      <c r="B11" s="96" t="s">
        <v>137</v>
      </c>
      <c r="C11" s="97" t="s">
        <v>245</v>
      </c>
      <c r="D11" s="97"/>
      <c r="E11" s="99"/>
      <c r="F11" s="532"/>
      <c r="G11" s="533"/>
      <c r="H11" s="511"/>
      <c r="I11" s="512"/>
      <c r="J11" s="23"/>
    </row>
    <row r="12" spans="1:10" ht="12.75">
      <c r="A12" s="91"/>
      <c r="B12" s="96"/>
      <c r="C12" s="97" t="s">
        <v>246</v>
      </c>
      <c r="D12" s="97"/>
      <c r="E12" s="98" t="s">
        <v>247</v>
      </c>
      <c r="F12" s="532">
        <v>1903610.36</v>
      </c>
      <c r="G12" s="533"/>
      <c r="H12" s="511">
        <v>1918426.53</v>
      </c>
      <c r="I12" s="512"/>
      <c r="J12" s="23"/>
    </row>
    <row r="13" spans="1:10" ht="12.75">
      <c r="A13" s="91"/>
      <c r="B13" s="96" t="s">
        <v>148</v>
      </c>
      <c r="C13" s="97" t="s">
        <v>248</v>
      </c>
      <c r="D13" s="97"/>
      <c r="E13" s="98">
        <v>74</v>
      </c>
      <c r="F13" s="532">
        <v>7031.61</v>
      </c>
      <c r="G13" s="533"/>
      <c r="H13" s="511">
        <v>6974.61</v>
      </c>
      <c r="I13" s="512"/>
      <c r="J13" s="23"/>
    </row>
    <row r="14" spans="1:10" ht="12.75">
      <c r="A14" s="91"/>
      <c r="B14" s="96" t="s">
        <v>161</v>
      </c>
      <c r="C14" s="97" t="s">
        <v>249</v>
      </c>
      <c r="D14" s="97"/>
      <c r="E14" s="98">
        <v>75</v>
      </c>
      <c r="F14" s="540">
        <f>SUM(F16:F17)</f>
        <v>344489.76999999996</v>
      </c>
      <c r="G14" s="541"/>
      <c r="H14" s="525">
        <f>SUM(H16:H17)</f>
        <v>275326.88</v>
      </c>
      <c r="I14" s="526"/>
      <c r="J14" s="23"/>
    </row>
    <row r="15" spans="1:10" ht="12.75">
      <c r="A15" s="91"/>
      <c r="B15" s="96" t="s">
        <v>188</v>
      </c>
      <c r="C15" s="97" t="s">
        <v>250</v>
      </c>
      <c r="D15" s="97"/>
      <c r="E15" s="98"/>
      <c r="F15" s="536">
        <v>3233.61</v>
      </c>
      <c r="G15" s="537"/>
      <c r="H15" s="516">
        <v>3444.77</v>
      </c>
      <c r="I15" s="517"/>
      <c r="J15" s="23"/>
    </row>
    <row r="16" spans="1:10" ht="12.75">
      <c r="A16" s="91"/>
      <c r="B16" s="96"/>
      <c r="C16" s="97" t="s">
        <v>251</v>
      </c>
      <c r="D16" s="97"/>
      <c r="E16" s="98" t="s">
        <v>252</v>
      </c>
      <c r="F16" s="532">
        <v>3233.61</v>
      </c>
      <c r="G16" s="533"/>
      <c r="H16" s="511">
        <v>3444.77</v>
      </c>
      <c r="I16" s="512"/>
      <c r="J16" s="23"/>
    </row>
    <row r="17" spans="1:10" ht="12.75">
      <c r="A17" s="91"/>
      <c r="B17" s="96"/>
      <c r="C17" s="97" t="s">
        <v>253</v>
      </c>
      <c r="D17" s="97"/>
      <c r="E17" s="98" t="s">
        <v>254</v>
      </c>
      <c r="F17" s="532">
        <v>341256.16</v>
      </c>
      <c r="G17" s="533"/>
      <c r="H17" s="511">
        <v>271882.11</v>
      </c>
      <c r="I17" s="512"/>
      <c r="J17" s="23"/>
    </row>
    <row r="18" spans="1:10" ht="9.75" customHeight="1">
      <c r="A18" s="91"/>
      <c r="B18" s="92"/>
      <c r="C18" s="97"/>
      <c r="D18" s="97"/>
      <c r="E18" s="98"/>
      <c r="F18" s="532"/>
      <c r="G18" s="533"/>
      <c r="H18" s="511"/>
      <c r="I18" s="512"/>
      <c r="J18" s="23"/>
    </row>
    <row r="19" spans="1:10" ht="12.75">
      <c r="A19" s="93" t="s">
        <v>129</v>
      </c>
      <c r="B19" s="94" t="s">
        <v>255</v>
      </c>
      <c r="C19" s="92"/>
      <c r="D19" s="92"/>
      <c r="E19" s="98" t="s">
        <v>256</v>
      </c>
      <c r="F19" s="382">
        <f>SUM(F9:F14)</f>
        <v>6728345.74</v>
      </c>
      <c r="G19" s="383"/>
      <c r="H19" s="478">
        <f>SUM(H9:H14)</f>
        <v>6690727.470000001</v>
      </c>
      <c r="I19" s="403"/>
      <c r="J19" s="24"/>
    </row>
    <row r="20" spans="1:10" ht="9.75" customHeight="1">
      <c r="A20" s="91"/>
      <c r="B20" s="92"/>
      <c r="C20" s="97"/>
      <c r="D20" s="97"/>
      <c r="E20" s="98"/>
      <c r="F20" s="538"/>
      <c r="G20" s="539"/>
      <c r="H20" s="518"/>
      <c r="I20" s="519"/>
      <c r="J20" s="24"/>
    </row>
    <row r="21" spans="1:10" ht="12.75">
      <c r="A21" s="93" t="s">
        <v>131</v>
      </c>
      <c r="B21" s="100" t="s">
        <v>257</v>
      </c>
      <c r="C21" s="94"/>
      <c r="D21" s="94"/>
      <c r="E21" s="98" t="s">
        <v>188</v>
      </c>
      <c r="F21" s="505">
        <f>IF(Charges!F19&gt;Produits!F19,Charges!F19-Produits!F19,0)</f>
        <v>0</v>
      </c>
      <c r="G21" s="527"/>
      <c r="H21" s="505">
        <f>IF(Charges!H19&gt;Produits!H19,Charges!H19-Produits!H19,0)</f>
        <v>0</v>
      </c>
      <c r="I21" s="506"/>
      <c r="J21" s="23"/>
    </row>
    <row r="22" spans="1:10" ht="9.75" customHeight="1">
      <c r="A22" s="93"/>
      <c r="B22" s="100"/>
      <c r="C22" s="94"/>
      <c r="D22" s="94"/>
      <c r="E22" s="98"/>
      <c r="F22" s="468"/>
      <c r="G22" s="520"/>
      <c r="H22" s="486"/>
      <c r="I22" s="469"/>
      <c r="J22" s="23"/>
    </row>
    <row r="23" spans="1:10" ht="12.75">
      <c r="A23" s="93" t="s">
        <v>139</v>
      </c>
      <c r="B23" s="556" t="s">
        <v>292</v>
      </c>
      <c r="C23" s="556"/>
      <c r="D23" s="557"/>
      <c r="E23" s="99" t="s">
        <v>203</v>
      </c>
      <c r="F23" s="534"/>
      <c r="G23" s="535"/>
      <c r="H23" s="513"/>
      <c r="I23" s="514"/>
      <c r="J23" s="24"/>
    </row>
    <row r="24" spans="1:10" ht="12.75">
      <c r="A24" s="91"/>
      <c r="B24" s="556"/>
      <c r="C24" s="556"/>
      <c r="D24" s="557"/>
      <c r="E24" s="98"/>
      <c r="F24" s="530"/>
      <c r="G24" s="531"/>
      <c r="H24" s="509"/>
      <c r="I24" s="510"/>
      <c r="J24" s="24"/>
    </row>
    <row r="25" spans="1:10" ht="12.75">
      <c r="A25" s="91"/>
      <c r="B25" s="96" t="s">
        <v>133</v>
      </c>
      <c r="C25" s="97" t="s">
        <v>258</v>
      </c>
      <c r="D25" s="97"/>
      <c r="E25" s="98">
        <v>761</v>
      </c>
      <c r="F25" s="532">
        <v>372949.88</v>
      </c>
      <c r="G25" s="533"/>
      <c r="H25" s="511">
        <v>335707.18</v>
      </c>
      <c r="I25" s="512"/>
      <c r="J25" s="23"/>
    </row>
    <row r="26" spans="1:10" ht="12.75">
      <c r="A26" s="91"/>
      <c r="B26" s="96" t="s">
        <v>135</v>
      </c>
      <c r="C26" s="97" t="s">
        <v>259</v>
      </c>
      <c r="D26" s="97"/>
      <c r="E26" s="98">
        <v>764</v>
      </c>
      <c r="F26" s="532">
        <v>0</v>
      </c>
      <c r="G26" s="533"/>
      <c r="H26" s="511">
        <v>0</v>
      </c>
      <c r="I26" s="512"/>
      <c r="J26" s="23"/>
    </row>
    <row r="27" spans="1:10" ht="12.75">
      <c r="A27" s="91"/>
      <c r="B27" s="96" t="s">
        <v>137</v>
      </c>
      <c r="C27" s="97" t="s">
        <v>260</v>
      </c>
      <c r="D27" s="97"/>
      <c r="E27" s="98">
        <v>765</v>
      </c>
      <c r="F27" s="532">
        <v>37819.23</v>
      </c>
      <c r="G27" s="533"/>
      <c r="H27" s="511">
        <v>50822.62</v>
      </c>
      <c r="I27" s="512"/>
      <c r="J27" s="23"/>
    </row>
    <row r="28" spans="1:10" ht="23.25" customHeight="1">
      <c r="A28" s="91"/>
      <c r="B28" s="188" t="s">
        <v>148</v>
      </c>
      <c r="C28" s="558" t="s">
        <v>294</v>
      </c>
      <c r="D28" s="559"/>
      <c r="E28" s="98">
        <v>767</v>
      </c>
      <c r="F28" s="532">
        <v>640415.76</v>
      </c>
      <c r="G28" s="533"/>
      <c r="H28" s="511">
        <v>881244.63</v>
      </c>
      <c r="I28" s="512"/>
      <c r="J28" s="24"/>
    </row>
    <row r="29" spans="1:10" ht="12.75">
      <c r="A29" s="91"/>
      <c r="B29" s="96" t="s">
        <v>161</v>
      </c>
      <c r="C29" s="97" t="s">
        <v>261</v>
      </c>
      <c r="D29" s="97"/>
      <c r="E29" s="98">
        <v>769</v>
      </c>
      <c r="F29" s="532">
        <v>0</v>
      </c>
      <c r="G29" s="533"/>
      <c r="H29" s="511">
        <v>0</v>
      </c>
      <c r="I29" s="512"/>
      <c r="J29" s="23"/>
    </row>
    <row r="30" spans="1:10" ht="9.75" customHeight="1">
      <c r="A30" s="91"/>
      <c r="B30" s="92"/>
      <c r="C30" s="97"/>
      <c r="D30" s="97"/>
      <c r="E30" s="98"/>
      <c r="F30" s="532"/>
      <c r="G30" s="533"/>
      <c r="H30" s="511"/>
      <c r="I30" s="512"/>
      <c r="J30" s="24"/>
    </row>
    <row r="31" spans="1:10" ht="12.75">
      <c r="A31" s="93" t="s">
        <v>143</v>
      </c>
      <c r="B31" s="94" t="s">
        <v>262</v>
      </c>
      <c r="C31" s="92"/>
      <c r="D31" s="92"/>
      <c r="E31" s="98">
        <v>76</v>
      </c>
      <c r="F31" s="382">
        <f>SUM(F25:F29)</f>
        <v>1051184.87</v>
      </c>
      <c r="G31" s="383"/>
      <c r="H31" s="478">
        <f>SUM(H25:H29)</f>
        <v>1267774.43</v>
      </c>
      <c r="I31" s="403"/>
      <c r="J31" s="23"/>
    </row>
    <row r="32" spans="1:10" ht="9.75" customHeight="1">
      <c r="A32" s="93"/>
      <c r="B32" s="94"/>
      <c r="C32" s="92"/>
      <c r="D32" s="92"/>
      <c r="E32" s="98"/>
      <c r="F32" s="468"/>
      <c r="G32" s="520"/>
      <c r="H32" s="486"/>
      <c r="I32" s="469"/>
      <c r="J32" s="23"/>
    </row>
    <row r="33" spans="1:10" ht="12.75">
      <c r="A33" s="93" t="s">
        <v>150</v>
      </c>
      <c r="B33" s="94" t="s">
        <v>263</v>
      </c>
      <c r="C33" s="97"/>
      <c r="D33" s="97"/>
      <c r="E33" s="98" t="s">
        <v>264</v>
      </c>
      <c r="F33" s="382">
        <f>F19+F31</f>
        <v>7779530.61</v>
      </c>
      <c r="G33" s="383"/>
      <c r="H33" s="478">
        <f>H19+H31</f>
        <v>7958501.9</v>
      </c>
      <c r="I33" s="403"/>
      <c r="J33" s="23"/>
    </row>
    <row r="34" spans="1:10" ht="9.75" customHeight="1">
      <c r="A34" s="93"/>
      <c r="B34" s="94"/>
      <c r="C34" s="97"/>
      <c r="D34" s="97"/>
      <c r="E34" s="98"/>
      <c r="F34" s="468"/>
      <c r="G34" s="520"/>
      <c r="H34" s="486"/>
      <c r="I34" s="469"/>
      <c r="J34" s="23"/>
    </row>
    <row r="35" spans="1:10" ht="12.75">
      <c r="A35" s="93" t="s">
        <v>154</v>
      </c>
      <c r="B35" s="94" t="s">
        <v>265</v>
      </c>
      <c r="C35" s="97"/>
      <c r="D35" s="97"/>
      <c r="E35" s="98" t="s">
        <v>188</v>
      </c>
      <c r="F35" s="505">
        <f>IF(Charges!F36&gt;Produits!F33,Charges!F36-Produits!F33,0)</f>
        <v>177196.8799999999</v>
      </c>
      <c r="G35" s="527"/>
      <c r="H35" s="505">
        <f>IF(Charges!H36&gt;Produits!H33,Charges!H36-Produits!H33,0)</f>
        <v>60197.34999999963</v>
      </c>
      <c r="I35" s="506"/>
      <c r="J35" s="23"/>
    </row>
    <row r="36" spans="1:10" ht="9.75" customHeight="1">
      <c r="A36" s="93"/>
      <c r="B36" s="94"/>
      <c r="C36" s="97"/>
      <c r="D36" s="97"/>
      <c r="E36" s="98"/>
      <c r="F36" s="528"/>
      <c r="G36" s="529"/>
      <c r="H36" s="507"/>
      <c r="I36" s="508"/>
      <c r="J36" s="23"/>
    </row>
    <row r="37" spans="1:10" ht="12.75">
      <c r="A37" s="93" t="s">
        <v>167</v>
      </c>
      <c r="B37" s="94" t="s">
        <v>266</v>
      </c>
      <c r="C37" s="97"/>
      <c r="D37" s="97"/>
      <c r="E37" s="98"/>
      <c r="F37" s="534"/>
      <c r="G37" s="535"/>
      <c r="H37" s="513"/>
      <c r="I37" s="514"/>
      <c r="J37" s="23"/>
    </row>
    <row r="38" spans="1:10" ht="12.75">
      <c r="A38" s="93"/>
      <c r="B38" s="96" t="s">
        <v>133</v>
      </c>
      <c r="C38" s="97" t="s">
        <v>267</v>
      </c>
      <c r="D38" s="97"/>
      <c r="E38" s="98">
        <v>771</v>
      </c>
      <c r="F38" s="532">
        <v>1103.76</v>
      </c>
      <c r="G38" s="533"/>
      <c r="H38" s="511">
        <v>27501.89</v>
      </c>
      <c r="I38" s="512"/>
      <c r="J38" s="23"/>
    </row>
    <row r="39" spans="1:10" ht="12.75">
      <c r="A39" s="93"/>
      <c r="B39" s="96" t="s">
        <v>135</v>
      </c>
      <c r="C39" s="97" t="s">
        <v>268</v>
      </c>
      <c r="D39" s="97"/>
      <c r="E39" s="98">
        <v>772</v>
      </c>
      <c r="F39" s="532">
        <v>212374.43</v>
      </c>
      <c r="G39" s="533"/>
      <c r="H39" s="511">
        <v>22993.27</v>
      </c>
      <c r="I39" s="512"/>
      <c r="J39" s="23"/>
    </row>
    <row r="40" spans="1:10" ht="12.75">
      <c r="A40" s="93"/>
      <c r="B40" s="96" t="s">
        <v>137</v>
      </c>
      <c r="C40" s="97" t="s">
        <v>269</v>
      </c>
      <c r="D40" s="97"/>
      <c r="E40" s="98">
        <v>773</v>
      </c>
      <c r="F40" s="532">
        <v>0</v>
      </c>
      <c r="G40" s="533"/>
      <c r="H40" s="511">
        <v>0</v>
      </c>
      <c r="I40" s="512"/>
      <c r="J40" s="23"/>
    </row>
    <row r="41" spans="1:10" ht="9" customHeight="1">
      <c r="A41" s="93"/>
      <c r="B41" s="97"/>
      <c r="C41" s="97"/>
      <c r="D41" s="97"/>
      <c r="E41" s="98"/>
      <c r="F41" s="532"/>
      <c r="G41" s="533"/>
      <c r="H41" s="511"/>
      <c r="I41" s="512"/>
      <c r="J41" s="23"/>
    </row>
    <row r="42" spans="1:10" ht="12.75">
      <c r="A42" s="93"/>
      <c r="B42" s="97"/>
      <c r="C42" s="94" t="s">
        <v>270</v>
      </c>
      <c r="D42" s="94"/>
      <c r="E42" s="98">
        <v>77</v>
      </c>
      <c r="F42" s="382">
        <f>SUM(F38:F40)</f>
        <v>213478.19</v>
      </c>
      <c r="G42" s="383"/>
      <c r="H42" s="478">
        <f>SUM(H38:H40)</f>
        <v>50495.16</v>
      </c>
      <c r="I42" s="403"/>
      <c r="J42" s="23"/>
    </row>
    <row r="43" spans="1:10" ht="9.75" customHeight="1">
      <c r="A43" s="93"/>
      <c r="B43" s="97"/>
      <c r="C43" s="94"/>
      <c r="D43" s="94"/>
      <c r="E43" s="98"/>
      <c r="F43" s="395"/>
      <c r="G43" s="396"/>
      <c r="H43" s="481"/>
      <c r="I43" s="408"/>
      <c r="J43" s="23"/>
    </row>
    <row r="44" spans="1:10" ht="12.75">
      <c r="A44" s="93" t="s">
        <v>178</v>
      </c>
      <c r="B44" s="94" t="s">
        <v>271</v>
      </c>
      <c r="C44" s="97"/>
      <c r="D44" s="97"/>
      <c r="E44" s="98"/>
      <c r="F44" s="534"/>
      <c r="G44" s="535"/>
      <c r="H44" s="513"/>
      <c r="I44" s="514"/>
      <c r="J44" s="23"/>
    </row>
    <row r="45" spans="1:10" ht="12.75">
      <c r="A45" s="93"/>
      <c r="B45" s="96" t="s">
        <v>133</v>
      </c>
      <c r="C45" s="97" t="s">
        <v>267</v>
      </c>
      <c r="D45" s="97"/>
      <c r="E45" s="98">
        <v>785</v>
      </c>
      <c r="F45" s="532">
        <v>400000</v>
      </c>
      <c r="G45" s="533"/>
      <c r="H45" s="511">
        <v>0</v>
      </c>
      <c r="I45" s="512"/>
      <c r="J45" s="23"/>
    </row>
    <row r="46" spans="1:10" ht="12.75">
      <c r="A46" s="93"/>
      <c r="B46" s="96" t="s">
        <v>135</v>
      </c>
      <c r="C46" s="97" t="s">
        <v>268</v>
      </c>
      <c r="D46" s="97"/>
      <c r="E46" s="98">
        <v>786</v>
      </c>
      <c r="F46" s="532">
        <v>1598997.83</v>
      </c>
      <c r="G46" s="533"/>
      <c r="H46" s="511">
        <v>833122.97</v>
      </c>
      <c r="I46" s="512"/>
      <c r="J46" s="23"/>
    </row>
    <row r="47" spans="1:10" ht="9" customHeight="1">
      <c r="A47" s="93"/>
      <c r="B47" s="97"/>
      <c r="C47" s="97"/>
      <c r="D47" s="97"/>
      <c r="E47" s="98"/>
      <c r="F47" s="534"/>
      <c r="G47" s="535"/>
      <c r="H47" s="513"/>
      <c r="I47" s="514"/>
      <c r="J47" s="23"/>
    </row>
    <row r="48" spans="1:10" ht="12.75">
      <c r="A48" s="93"/>
      <c r="B48" s="97"/>
      <c r="C48" s="94" t="s">
        <v>272</v>
      </c>
      <c r="D48" s="94"/>
      <c r="E48" s="98">
        <v>78</v>
      </c>
      <c r="F48" s="505">
        <f>SUM(F45:F46)</f>
        <v>1998997.83</v>
      </c>
      <c r="G48" s="527"/>
      <c r="H48" s="515">
        <f>SUM(H45:H46)</f>
        <v>833122.97</v>
      </c>
      <c r="I48" s="506"/>
      <c r="J48" s="23"/>
    </row>
    <row r="49" spans="1:10" ht="9.75" customHeight="1">
      <c r="A49" s="93"/>
      <c r="B49" s="97"/>
      <c r="C49" s="94"/>
      <c r="D49" s="94"/>
      <c r="E49" s="98"/>
      <c r="F49" s="528"/>
      <c r="G49" s="529"/>
      <c r="H49" s="507"/>
      <c r="I49" s="508"/>
      <c r="J49" s="23"/>
    </row>
    <row r="50" spans="1:10" ht="12.75">
      <c r="A50" s="93" t="s">
        <v>180</v>
      </c>
      <c r="B50" s="94" t="s">
        <v>273</v>
      </c>
      <c r="C50" s="97"/>
      <c r="D50" s="97"/>
      <c r="E50" s="98"/>
      <c r="F50" s="534"/>
      <c r="G50" s="535"/>
      <c r="H50" s="513"/>
      <c r="I50" s="514"/>
      <c r="J50" s="23"/>
    </row>
    <row r="51" spans="1:10" ht="12.75">
      <c r="A51" s="93"/>
      <c r="B51" s="94" t="s">
        <v>274</v>
      </c>
      <c r="C51" s="97"/>
      <c r="D51" s="97"/>
      <c r="E51" s="98" t="s">
        <v>275</v>
      </c>
      <c r="F51" s="382">
        <f>F42+F48</f>
        <v>2212476.02</v>
      </c>
      <c r="G51" s="383"/>
      <c r="H51" s="478">
        <f>H42+H48</f>
        <v>883618.13</v>
      </c>
      <c r="I51" s="403"/>
      <c r="J51" s="23"/>
    </row>
    <row r="52" spans="1:10" ht="9.75" customHeight="1">
      <c r="A52" s="93"/>
      <c r="B52" s="94"/>
      <c r="C52" s="97"/>
      <c r="D52" s="97"/>
      <c r="E52" s="98"/>
      <c r="F52" s="468"/>
      <c r="G52" s="520"/>
      <c r="H52" s="486"/>
      <c r="I52" s="469"/>
      <c r="J52" s="23"/>
    </row>
    <row r="53" spans="1:10" ht="12.75">
      <c r="A53" s="93" t="s">
        <v>276</v>
      </c>
      <c r="B53" s="94" t="s">
        <v>277</v>
      </c>
      <c r="C53" s="97"/>
      <c r="D53" s="97"/>
      <c r="E53" s="98"/>
      <c r="F53" s="505">
        <f>IF(Charges!F52&gt;Produits!F51,Charges!F52-Produits!F51,0)</f>
        <v>0</v>
      </c>
      <c r="G53" s="527"/>
      <c r="H53" s="505">
        <f>IF(Charges!H52&gt;Produits!H51,Charges!H52-Produits!H51,0)</f>
        <v>357997.62</v>
      </c>
      <c r="I53" s="506"/>
      <c r="J53" s="23"/>
    </row>
    <row r="54" spans="1:10" ht="9.75" customHeight="1">
      <c r="A54" s="93"/>
      <c r="B54" s="97"/>
      <c r="C54" s="97"/>
      <c r="D54" s="97"/>
      <c r="E54" s="98"/>
      <c r="F54" s="468"/>
      <c r="G54" s="520"/>
      <c r="H54" s="486"/>
      <c r="I54" s="469"/>
      <c r="J54" s="23"/>
    </row>
    <row r="55" spans="1:10" ht="12.75">
      <c r="A55" s="93" t="s">
        <v>278</v>
      </c>
      <c r="B55" s="94" t="s">
        <v>279</v>
      </c>
      <c r="C55" s="97"/>
      <c r="D55" s="97"/>
      <c r="E55" s="98"/>
      <c r="F55" s="382">
        <f>F33+F51</f>
        <v>9992006.63</v>
      </c>
      <c r="G55" s="383"/>
      <c r="H55" s="478">
        <f>H33+H51</f>
        <v>8842120.030000001</v>
      </c>
      <c r="I55" s="403"/>
      <c r="J55" s="23"/>
    </row>
    <row r="56" spans="1:10" ht="9.75" customHeight="1">
      <c r="A56" s="93"/>
      <c r="B56" s="97"/>
      <c r="C56" s="97"/>
      <c r="D56" s="97"/>
      <c r="E56" s="98"/>
      <c r="F56" s="468"/>
      <c r="G56" s="520"/>
      <c r="H56" s="486"/>
      <c r="I56" s="469"/>
      <c r="J56" s="23"/>
    </row>
    <row r="57" spans="1:10" ht="12.75">
      <c r="A57" s="93" t="s">
        <v>280</v>
      </c>
      <c r="B57" s="94" t="s">
        <v>281</v>
      </c>
      <c r="C57" s="97"/>
      <c r="D57" s="97"/>
      <c r="E57" s="98"/>
      <c r="F57" s="505">
        <f>IF(Charges!F56&gt;Produits!F55,Charges!F56-Produits!F55,0)</f>
        <v>0</v>
      </c>
      <c r="G57" s="527"/>
      <c r="H57" s="505">
        <f>IF(Charges!H56&gt;Produits!H55,Charges!H56-Produits!H55,0)</f>
        <v>418194.9699999988</v>
      </c>
      <c r="I57" s="506"/>
      <c r="J57" s="23"/>
    </row>
    <row r="58" spans="1:10" ht="9.75" customHeight="1">
      <c r="A58" s="93"/>
      <c r="B58" s="94"/>
      <c r="C58" s="97"/>
      <c r="D58" s="97"/>
      <c r="E58" s="98"/>
      <c r="F58" s="528"/>
      <c r="G58" s="529"/>
      <c r="H58" s="507"/>
      <c r="I58" s="508"/>
      <c r="J58" s="23"/>
    </row>
    <row r="59" spans="1:10" ht="12.75">
      <c r="A59" s="93" t="s">
        <v>282</v>
      </c>
      <c r="B59" s="94" t="s">
        <v>283</v>
      </c>
      <c r="C59" s="97"/>
      <c r="D59" s="97"/>
      <c r="E59" s="98"/>
      <c r="F59" s="530"/>
      <c r="G59" s="531"/>
      <c r="H59" s="509"/>
      <c r="I59" s="510"/>
      <c r="J59" s="23"/>
    </row>
    <row r="60" spans="1:10" ht="12.75">
      <c r="A60" s="93"/>
      <c r="B60" s="96" t="s">
        <v>133</v>
      </c>
      <c r="C60" s="97" t="s">
        <v>284</v>
      </c>
      <c r="D60" s="97"/>
      <c r="E60" s="98">
        <v>79201</v>
      </c>
      <c r="F60" s="532">
        <v>177196.88</v>
      </c>
      <c r="G60" s="533"/>
      <c r="H60" s="511">
        <v>60197.35</v>
      </c>
      <c r="I60" s="512"/>
      <c r="J60" s="23"/>
    </row>
    <row r="61" spans="1:10" ht="12.75">
      <c r="A61" s="93"/>
      <c r="B61" s="96" t="s">
        <v>135</v>
      </c>
      <c r="C61" s="97" t="s">
        <v>285</v>
      </c>
      <c r="D61" s="97"/>
      <c r="E61" s="98">
        <v>79202</v>
      </c>
      <c r="F61" s="532">
        <v>0</v>
      </c>
      <c r="G61" s="533"/>
      <c r="H61" s="511">
        <v>357997.62</v>
      </c>
      <c r="I61" s="512"/>
      <c r="J61" s="23"/>
    </row>
    <row r="62" spans="1:10" ht="9.75" customHeight="1">
      <c r="A62" s="93"/>
      <c r="B62" s="96"/>
      <c r="C62" s="97"/>
      <c r="D62" s="97"/>
      <c r="E62" s="98"/>
      <c r="F62" s="534"/>
      <c r="G62" s="535"/>
      <c r="H62" s="513"/>
      <c r="I62" s="514"/>
      <c r="J62" s="23"/>
    </row>
    <row r="63" spans="1:10" ht="12.75">
      <c r="A63" s="93"/>
      <c r="B63" s="96"/>
      <c r="C63" s="94" t="s">
        <v>238</v>
      </c>
      <c r="D63" s="94"/>
      <c r="E63" s="98">
        <v>79</v>
      </c>
      <c r="F63" s="382">
        <f>SUM(F60:F61)</f>
        <v>177196.88</v>
      </c>
      <c r="G63" s="383"/>
      <c r="H63" s="478">
        <f>SUM(H60:H61)</f>
        <v>418194.97</v>
      </c>
      <c r="I63" s="403"/>
      <c r="J63" s="23"/>
    </row>
    <row r="64" spans="1:10" ht="9.75" customHeight="1">
      <c r="A64" s="93"/>
      <c r="B64" s="97"/>
      <c r="C64" s="97"/>
      <c r="D64" s="97"/>
      <c r="E64" s="98"/>
      <c r="F64" s="468"/>
      <c r="G64" s="520"/>
      <c r="H64" s="486"/>
      <c r="I64" s="469"/>
      <c r="J64" s="23"/>
    </row>
    <row r="65" spans="1:10" ht="13.5" thickBot="1">
      <c r="A65" s="93" t="s">
        <v>286</v>
      </c>
      <c r="B65" s="94" t="s">
        <v>287</v>
      </c>
      <c r="C65" s="97"/>
      <c r="D65" s="97"/>
      <c r="E65" s="101"/>
      <c r="F65" s="521">
        <f>F55+F63</f>
        <v>10169203.510000002</v>
      </c>
      <c r="G65" s="522"/>
      <c r="H65" s="503">
        <f>H55+H63</f>
        <v>9260315.000000002</v>
      </c>
      <c r="I65" s="504"/>
      <c r="J65" s="23"/>
    </row>
    <row r="66" spans="1:10" ht="12.75">
      <c r="A66" s="102"/>
      <c r="B66" s="103"/>
      <c r="C66" s="103"/>
      <c r="D66" s="103"/>
      <c r="E66" s="104"/>
      <c r="F66" s="105"/>
      <c r="G66" s="105"/>
      <c r="H66" s="105"/>
      <c r="I66" s="105"/>
      <c r="J66" s="23"/>
    </row>
    <row r="67" spans="1:10" ht="15">
      <c r="A67" s="25"/>
      <c r="B67" s="24"/>
      <c r="C67" s="24"/>
      <c r="D67" s="24"/>
      <c r="E67" s="26"/>
      <c r="F67" s="23"/>
      <c r="G67" s="23"/>
      <c r="H67" s="23"/>
      <c r="I67" s="23"/>
      <c r="J67" s="23"/>
    </row>
    <row r="68" spans="1:10" ht="15">
      <c r="A68" s="25"/>
      <c r="B68" s="24"/>
      <c r="C68" s="24"/>
      <c r="D68" s="24"/>
      <c r="E68" s="26"/>
      <c r="F68" s="23"/>
      <c r="G68" s="23"/>
      <c r="H68" s="23"/>
      <c r="I68" s="23"/>
      <c r="J68" s="23"/>
    </row>
  </sheetData>
  <sheetProtection/>
  <mergeCells count="128">
    <mergeCell ref="B23:D24"/>
    <mergeCell ref="C28:D28"/>
    <mergeCell ref="A1:B2"/>
    <mergeCell ref="C1:C2"/>
    <mergeCell ref="A3:E3"/>
    <mergeCell ref="E5:E7"/>
    <mergeCell ref="G2:H2"/>
    <mergeCell ref="G3:H3"/>
    <mergeCell ref="D1:F2"/>
    <mergeCell ref="F5:G7"/>
    <mergeCell ref="H5:I7"/>
    <mergeCell ref="F8:G8"/>
    <mergeCell ref="G1:H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63:I63"/>
    <mergeCell ref="H64:I64"/>
    <mergeCell ref="H65:I65"/>
    <mergeCell ref="H57:I57"/>
    <mergeCell ref="H58:I58"/>
    <mergeCell ref="H59:I59"/>
    <mergeCell ref="H60:I60"/>
    <mergeCell ref="H61:I61"/>
    <mergeCell ref="H62:I6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8"/>
  <dimension ref="A1:S52"/>
  <sheetViews>
    <sheetView workbookViewId="0" topLeftCell="A12">
      <selection activeCell="V18" sqref="V18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234" t="str">
        <f>Coordonnées!A1</f>
        <v>Synthèse des Comptes</v>
      </c>
      <c r="B1" s="235"/>
      <c r="C1" s="235"/>
      <c r="D1" s="231" t="str">
        <f>Coordonnées!D1</f>
        <v>Administration communale de :</v>
      </c>
      <c r="E1" s="231"/>
      <c r="F1" s="231"/>
      <c r="G1" s="231"/>
      <c r="H1" s="231"/>
      <c r="I1" s="231"/>
      <c r="J1" s="229" t="str">
        <f>Coordonnées!J1</f>
        <v>BEAUVECHAIN</v>
      </c>
      <c r="K1" s="229"/>
      <c r="L1" s="229"/>
      <c r="M1" s="229"/>
      <c r="N1" s="229"/>
      <c r="O1" s="229"/>
      <c r="P1" s="251" t="str">
        <f>Coordonnées!P1</f>
        <v>Code INS</v>
      </c>
      <c r="Q1" s="252"/>
      <c r="R1" s="247">
        <f>Coordonnées!R1</f>
        <v>25005</v>
      </c>
      <c r="S1" s="248"/>
    </row>
    <row r="2" spans="1:19" ht="12.75">
      <c r="A2" s="236"/>
      <c r="B2" s="237"/>
      <c r="C2" s="237"/>
      <c r="D2" s="232"/>
      <c r="E2" s="232"/>
      <c r="F2" s="233"/>
      <c r="G2" s="233"/>
      <c r="H2" s="232"/>
      <c r="I2" s="232"/>
      <c r="J2" s="230"/>
      <c r="K2" s="230"/>
      <c r="L2" s="230"/>
      <c r="M2" s="230"/>
      <c r="N2" s="230"/>
      <c r="O2" s="230"/>
      <c r="P2" s="253" t="str">
        <f>Coordonnées!P2</f>
        <v>Exercice:</v>
      </c>
      <c r="Q2" s="254"/>
      <c r="R2" s="249">
        <f>Coordonnées!R2</f>
        <v>2018</v>
      </c>
      <c r="S2" s="250"/>
    </row>
    <row r="3" spans="1:19" ht="12.75">
      <c r="A3" s="205" t="str">
        <f>Coordonnées!A3</f>
        <v>Modèle officiel généré par l'apllication eComptes © SPW.INTERIEUR &amp; ACTION SOCIALE</v>
      </c>
      <c r="B3" s="30"/>
      <c r="C3" s="30"/>
      <c r="D3" s="30"/>
      <c r="E3" s="30"/>
      <c r="F3" s="60"/>
      <c r="G3" s="60"/>
      <c r="H3" s="58"/>
      <c r="I3" s="58"/>
      <c r="J3" s="59"/>
      <c r="K3" s="59"/>
      <c r="L3" s="59"/>
      <c r="M3" s="59"/>
      <c r="N3" s="58"/>
      <c r="O3" s="58"/>
      <c r="P3" s="257" t="str">
        <f>Coordonnées!P3</f>
        <v>Version:</v>
      </c>
      <c r="Q3" s="258"/>
      <c r="R3" s="255">
        <f>Coordonnées!R3</f>
        <v>1</v>
      </c>
      <c r="S3" s="256"/>
    </row>
    <row r="4" spans="1:19" ht="12.75" customHeight="1">
      <c r="A4" s="68"/>
      <c r="B4" s="68"/>
      <c r="C4" s="68"/>
      <c r="D4" s="68"/>
      <c r="E4" s="68"/>
      <c r="F4" s="68"/>
      <c r="G4" s="6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5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48"/>
      <c r="S5" s="48"/>
    </row>
    <row r="6" spans="1:19" ht="15.75" customHeight="1">
      <c r="A6" s="28" t="s">
        <v>295</v>
      </c>
      <c r="B6" s="202"/>
      <c r="C6" s="202"/>
      <c r="D6" s="202"/>
      <c r="E6" s="202"/>
      <c r="F6" s="51"/>
      <c r="G6" s="67"/>
      <c r="H6" s="67"/>
      <c r="I6" s="3"/>
      <c r="J6" s="3"/>
      <c r="K6" s="3"/>
      <c r="L6" s="3"/>
      <c r="M6" s="199"/>
      <c r="N6" s="199"/>
      <c r="O6" s="199"/>
      <c r="P6" s="199"/>
      <c r="Q6" s="3"/>
      <c r="R6" s="3"/>
      <c r="S6" s="3"/>
    </row>
    <row r="7" spans="1:19" ht="16.5" customHeight="1">
      <c r="A7" s="29"/>
      <c r="B7" s="202"/>
      <c r="C7" s="202"/>
      <c r="D7" s="202"/>
      <c r="E7" s="202"/>
      <c r="F7" s="51"/>
      <c r="G7" s="51"/>
      <c r="H7" s="51"/>
      <c r="I7" s="199"/>
      <c r="J7" s="199"/>
      <c r="K7" s="199"/>
      <c r="L7" s="199"/>
      <c r="M7" s="199"/>
      <c r="N7" s="199"/>
      <c r="O7" s="199"/>
      <c r="P7" s="199"/>
      <c r="Q7" s="199"/>
      <c r="R7" s="3"/>
      <c r="S7" s="3"/>
    </row>
    <row r="8" spans="1:19" ht="16.5" customHeight="1">
      <c r="A8" s="203" t="s">
        <v>308</v>
      </c>
      <c r="B8" s="29"/>
      <c r="C8" s="204"/>
      <c r="D8" s="204"/>
      <c r="E8" s="204"/>
      <c r="F8" s="203" t="s">
        <v>309</v>
      </c>
      <c r="G8" s="204"/>
      <c r="H8" s="204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1"/>
    </row>
    <row r="9" spans="1:19" ht="49.5" customHeight="1">
      <c r="A9" s="563" t="s">
        <v>310</v>
      </c>
      <c r="B9" s="563"/>
      <c r="C9" s="563"/>
      <c r="D9" s="563"/>
      <c r="E9" s="563"/>
      <c r="F9" s="562" t="s">
        <v>311</v>
      </c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</row>
    <row r="10" spans="1:19" ht="49.5" customHeight="1">
      <c r="A10" s="563" t="s">
        <v>30</v>
      </c>
      <c r="B10" s="563"/>
      <c r="C10" s="563"/>
      <c r="D10" s="563"/>
      <c r="E10" s="563"/>
      <c r="F10" s="562" t="s">
        <v>312</v>
      </c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2"/>
      <c r="S10" s="562"/>
    </row>
    <row r="11" spans="1:19" ht="49.5" customHeight="1">
      <c r="A11" s="563" t="s">
        <v>313</v>
      </c>
      <c r="B11" s="563"/>
      <c r="C11" s="563"/>
      <c r="D11" s="563"/>
      <c r="E11" s="563"/>
      <c r="F11" s="562" t="s">
        <v>314</v>
      </c>
      <c r="G11" s="562"/>
      <c r="H11" s="562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2"/>
    </row>
    <row r="12" spans="1:19" ht="49.5" customHeight="1">
      <c r="A12" s="563" t="s">
        <v>315</v>
      </c>
      <c r="B12" s="563"/>
      <c r="C12" s="563"/>
      <c r="D12" s="563"/>
      <c r="E12" s="563"/>
      <c r="F12" s="562" t="s">
        <v>335</v>
      </c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</row>
    <row r="13" spans="1:19" ht="49.5" customHeight="1">
      <c r="A13" s="563" t="s">
        <v>316</v>
      </c>
      <c r="B13" s="563"/>
      <c r="C13" s="563"/>
      <c r="D13" s="563"/>
      <c r="E13" s="563"/>
      <c r="F13" s="562" t="s">
        <v>317</v>
      </c>
      <c r="G13" s="562"/>
      <c r="H13" s="562"/>
      <c r="I13" s="562"/>
      <c r="J13" s="562"/>
      <c r="K13" s="562"/>
      <c r="L13" s="562"/>
      <c r="M13" s="562"/>
      <c r="N13" s="562"/>
      <c r="O13" s="562"/>
      <c r="P13" s="562"/>
      <c r="Q13" s="562"/>
      <c r="R13" s="562"/>
      <c r="S13" s="562"/>
    </row>
    <row r="14" spans="1:19" ht="49.5" customHeight="1">
      <c r="A14" s="563" t="s">
        <v>318</v>
      </c>
      <c r="B14" s="563"/>
      <c r="C14" s="563"/>
      <c r="D14" s="563"/>
      <c r="E14" s="563"/>
      <c r="F14" s="562" t="s">
        <v>336</v>
      </c>
      <c r="G14" s="562"/>
      <c r="H14" s="562"/>
      <c r="I14" s="562"/>
      <c r="J14" s="562"/>
      <c r="K14" s="562"/>
      <c r="L14" s="562"/>
      <c r="M14" s="562"/>
      <c r="N14" s="562"/>
      <c r="O14" s="562"/>
      <c r="P14" s="562"/>
      <c r="Q14" s="562"/>
      <c r="R14" s="562"/>
      <c r="S14" s="562"/>
    </row>
    <row r="15" spans="1:19" ht="51.75" customHeight="1">
      <c r="A15" s="563" t="s">
        <v>319</v>
      </c>
      <c r="B15" s="563"/>
      <c r="C15" s="563"/>
      <c r="D15" s="563"/>
      <c r="E15" s="563"/>
      <c r="F15" s="562" t="s">
        <v>320</v>
      </c>
      <c r="G15" s="562"/>
      <c r="H15" s="562"/>
      <c r="I15" s="562"/>
      <c r="J15" s="562"/>
      <c r="K15" s="562"/>
      <c r="L15" s="562"/>
      <c r="M15" s="562"/>
      <c r="N15" s="562"/>
      <c r="O15" s="562"/>
      <c r="P15" s="562"/>
      <c r="Q15" s="562"/>
      <c r="R15" s="562"/>
      <c r="S15" s="562"/>
    </row>
    <row r="16" spans="1:19" ht="49.5" customHeight="1">
      <c r="A16" s="564" t="s">
        <v>321</v>
      </c>
      <c r="B16" s="564"/>
      <c r="C16" s="564"/>
      <c r="D16" s="564"/>
      <c r="E16" s="564"/>
      <c r="F16" s="562" t="s">
        <v>322</v>
      </c>
      <c r="G16" s="562"/>
      <c r="H16" s="562"/>
      <c r="I16" s="562"/>
      <c r="J16" s="562"/>
      <c r="K16" s="562"/>
      <c r="L16" s="562"/>
      <c r="M16" s="562"/>
      <c r="N16" s="562"/>
      <c r="O16" s="562"/>
      <c r="P16" s="562"/>
      <c r="Q16" s="562"/>
      <c r="R16" s="562"/>
      <c r="S16" s="562"/>
    </row>
    <row r="17" spans="1:19" ht="49.5" customHeight="1">
      <c r="A17" s="563" t="s">
        <v>323</v>
      </c>
      <c r="B17" s="563"/>
      <c r="C17" s="563"/>
      <c r="D17" s="563"/>
      <c r="E17" s="563"/>
      <c r="F17" s="562" t="s">
        <v>337</v>
      </c>
      <c r="G17" s="562"/>
      <c r="H17" s="562"/>
      <c r="I17" s="562"/>
      <c r="J17" s="562"/>
      <c r="K17" s="562"/>
      <c r="L17" s="562"/>
      <c r="M17" s="562"/>
      <c r="N17" s="562"/>
      <c r="O17" s="562"/>
      <c r="P17" s="562"/>
      <c r="Q17" s="562"/>
      <c r="R17" s="562"/>
      <c r="S17" s="562"/>
    </row>
    <row r="18" spans="1:19" ht="49.5" customHeight="1">
      <c r="A18" s="563" t="s">
        <v>324</v>
      </c>
      <c r="B18" s="563"/>
      <c r="C18" s="563"/>
      <c r="D18" s="563"/>
      <c r="E18" s="563"/>
      <c r="F18" s="562" t="s">
        <v>325</v>
      </c>
      <c r="G18" s="562"/>
      <c r="H18" s="562"/>
      <c r="I18" s="562"/>
      <c r="J18" s="562"/>
      <c r="K18" s="562"/>
      <c r="L18" s="562"/>
      <c r="M18" s="562"/>
      <c r="N18" s="562"/>
      <c r="O18" s="562"/>
      <c r="P18" s="562"/>
      <c r="Q18" s="562"/>
      <c r="R18" s="562"/>
      <c r="S18" s="562"/>
    </row>
    <row r="19" spans="1:19" s="79" customFormat="1" ht="16.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3"/>
    </row>
    <row r="20" spans="1:19" s="79" customFormat="1" ht="16.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3"/>
    </row>
    <row r="21" spans="1:19" ht="16.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81"/>
    </row>
    <row r="22" spans="1:19" ht="16.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81"/>
    </row>
    <row r="23" spans="1:19" ht="16.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81"/>
    </row>
    <row r="24" spans="1:19" ht="16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81"/>
    </row>
    <row r="25" spans="1:19" ht="16.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81"/>
    </row>
    <row r="26" spans="1:19" ht="16.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81"/>
    </row>
    <row r="27" spans="1:19" ht="16.5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170"/>
    </row>
    <row r="28" spans="1:19" ht="16.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81"/>
    </row>
    <row r="29" spans="1:19" ht="16.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81"/>
    </row>
    <row r="30" spans="1:19" s="79" customFormat="1" ht="16.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3"/>
    </row>
    <row r="31" spans="1:19" ht="16.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81"/>
    </row>
    <row r="32" spans="1:19" ht="16.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170"/>
    </row>
    <row r="33" spans="1:19" ht="16.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170"/>
    </row>
    <row r="34" spans="1:19" s="79" customFormat="1" ht="16.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3"/>
    </row>
    <row r="35" spans="1:19" ht="16.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81"/>
    </row>
    <row r="36" spans="1:19" ht="16.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170"/>
    </row>
    <row r="37" spans="1:19" s="79" customFormat="1" ht="16.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3"/>
    </row>
    <row r="38" spans="1:19" ht="16.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81"/>
    </row>
    <row r="39" spans="1:19" ht="16.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81"/>
    </row>
    <row r="40" spans="1:19" ht="16.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81"/>
    </row>
    <row r="41" spans="1:19" ht="16.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81"/>
    </row>
    <row r="42" spans="1:19" ht="16.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81"/>
    </row>
    <row r="43" spans="1:19" ht="16.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81"/>
    </row>
    <row r="44" spans="1:19" ht="16.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170"/>
    </row>
    <row r="45" spans="1:19" ht="16.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1"/>
    </row>
    <row r="46" spans="1:19" ht="16.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81"/>
    </row>
    <row r="47" spans="1:19" ht="16.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</row>
    <row r="48" spans="1:19" ht="16.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81"/>
    </row>
    <row r="49" spans="1:19" ht="16.5" customHeight="1">
      <c r="A49" s="106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06"/>
    </row>
    <row r="50" spans="1:19" ht="16.5" customHeight="1">
      <c r="A50" s="106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06"/>
    </row>
    <row r="51" spans="1:19" ht="16.5" customHeight="1">
      <c r="A51" s="106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06"/>
    </row>
    <row r="52" spans="1:19" ht="16.5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</row>
  </sheetData>
  <sheetProtection/>
  <mergeCells count="29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S27"/>
  <sheetViews>
    <sheetView workbookViewId="0" topLeftCell="A1">
      <selection activeCell="X13" sqref="X13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>
      <c r="A1" s="234" t="s">
        <v>296</v>
      </c>
      <c r="B1" s="235"/>
      <c r="C1" s="235"/>
      <c r="D1" s="231" t="s">
        <v>288</v>
      </c>
      <c r="E1" s="231"/>
      <c r="F1" s="231"/>
      <c r="G1" s="231"/>
      <c r="H1" s="231"/>
      <c r="I1" s="231"/>
      <c r="J1" s="228" t="s">
        <v>339</v>
      </c>
      <c r="K1" s="229"/>
      <c r="L1" s="229"/>
      <c r="M1" s="229"/>
      <c r="N1" s="229"/>
      <c r="O1" s="229"/>
      <c r="P1" s="251" t="s">
        <v>12</v>
      </c>
      <c r="Q1" s="252"/>
      <c r="R1" s="247">
        <v>25005</v>
      </c>
      <c r="S1" s="248"/>
    </row>
    <row r="2" spans="1:19" ht="12.75">
      <c r="A2" s="236"/>
      <c r="B2" s="237"/>
      <c r="C2" s="237"/>
      <c r="D2" s="232"/>
      <c r="E2" s="232"/>
      <c r="F2" s="233"/>
      <c r="G2" s="233"/>
      <c r="H2" s="232"/>
      <c r="I2" s="232"/>
      <c r="J2" s="230"/>
      <c r="K2" s="230"/>
      <c r="L2" s="230"/>
      <c r="M2" s="230"/>
      <c r="N2" s="230"/>
      <c r="O2" s="230"/>
      <c r="P2" s="253" t="s">
        <v>1</v>
      </c>
      <c r="Q2" s="254"/>
      <c r="R2" s="249">
        <f>N16</f>
        <v>2018</v>
      </c>
      <c r="S2" s="250"/>
    </row>
    <row r="3" spans="1:19" ht="12.75">
      <c r="A3" s="205" t="s">
        <v>40</v>
      </c>
      <c r="B3" s="30"/>
      <c r="C3" s="30"/>
      <c r="D3" s="30"/>
      <c r="E3" s="30"/>
      <c r="F3" s="60"/>
      <c r="G3" s="60"/>
      <c r="H3" s="58"/>
      <c r="I3" s="58"/>
      <c r="J3" s="59"/>
      <c r="K3" s="59"/>
      <c r="L3" s="59"/>
      <c r="M3" s="59"/>
      <c r="N3" s="58"/>
      <c r="O3" s="58"/>
      <c r="P3" s="257" t="s">
        <v>33</v>
      </c>
      <c r="Q3" s="258"/>
      <c r="R3" s="255">
        <v>1</v>
      </c>
      <c r="S3" s="256"/>
    </row>
    <row r="4" spans="1:7" ht="165.75" customHeight="1">
      <c r="A4" s="241"/>
      <c r="B4" s="241"/>
      <c r="C4" s="241"/>
      <c r="D4" s="241"/>
      <c r="E4" s="241"/>
      <c r="F4" s="241"/>
      <c r="G4" s="241"/>
    </row>
    <row r="5" spans="1:19" ht="12.75" customHeight="1">
      <c r="A5" s="57"/>
      <c r="B5" s="56"/>
      <c r="C5" s="56"/>
      <c r="D5" s="56"/>
      <c r="E5" s="56"/>
      <c r="F5" s="56"/>
      <c r="G5" s="56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"/>
    </row>
    <row r="6" spans="1:19" ht="15.75" customHeight="1">
      <c r="A6" s="238" t="s">
        <v>18</v>
      </c>
      <c r="B6" s="239"/>
      <c r="C6" s="239"/>
      <c r="D6" s="239"/>
      <c r="E6" s="239"/>
      <c r="F6" s="239"/>
      <c r="G6" s="239"/>
      <c r="H6" s="242" t="s">
        <v>339</v>
      </c>
      <c r="I6" s="243"/>
      <c r="J6" s="243"/>
      <c r="K6" s="243"/>
      <c r="L6" s="243"/>
      <c r="M6" s="243"/>
      <c r="N6" s="243"/>
      <c r="O6" s="243"/>
      <c r="P6" s="243"/>
      <c r="Q6" s="243"/>
      <c r="R6" s="2"/>
      <c r="S6" s="7"/>
    </row>
    <row r="7" spans="1:19" ht="15.75" customHeight="1">
      <c r="A7" s="50"/>
      <c r="B7" s="55"/>
      <c r="C7" s="51"/>
      <c r="D7" s="51"/>
      <c r="E7" s="51"/>
      <c r="F7" s="51"/>
      <c r="G7" s="2"/>
      <c r="H7" s="2"/>
      <c r="I7" s="2"/>
      <c r="J7" s="2"/>
      <c r="K7" s="2"/>
      <c r="L7" s="2"/>
      <c r="M7" s="51"/>
      <c r="N7" s="51"/>
      <c r="O7" s="51"/>
      <c r="P7" s="51"/>
      <c r="Q7" s="2"/>
      <c r="R7" s="2"/>
      <c r="S7" s="7"/>
    </row>
    <row r="8" spans="1:19" ht="15.75" customHeight="1">
      <c r="A8" s="238" t="s">
        <v>4</v>
      </c>
      <c r="B8" s="239"/>
      <c r="C8" s="239"/>
      <c r="D8" s="239"/>
      <c r="E8" s="239"/>
      <c r="F8" s="239"/>
      <c r="G8" s="239"/>
      <c r="H8" s="244" t="s">
        <v>340</v>
      </c>
      <c r="I8" s="245"/>
      <c r="J8" s="245"/>
      <c r="K8" s="245"/>
      <c r="L8" s="245"/>
      <c r="M8" s="245"/>
      <c r="N8" s="245"/>
      <c r="O8" s="245"/>
      <c r="P8" s="245"/>
      <c r="Q8" s="246"/>
      <c r="R8" s="2"/>
      <c r="S8" s="7"/>
    </row>
    <row r="9" spans="1:19" ht="15.75" customHeight="1">
      <c r="A9" s="52"/>
      <c r="B9" s="2"/>
      <c r="C9" s="2"/>
      <c r="D9" s="2"/>
      <c r="E9" s="2"/>
      <c r="F9" s="2"/>
      <c r="G9" s="2"/>
      <c r="H9" s="225" t="s">
        <v>341</v>
      </c>
      <c r="I9" s="226"/>
      <c r="J9" s="226"/>
      <c r="K9" s="226"/>
      <c r="L9" s="226"/>
      <c r="M9" s="226"/>
      <c r="N9" s="226"/>
      <c r="O9" s="226"/>
      <c r="P9" s="226"/>
      <c r="Q9" s="227"/>
      <c r="R9" s="2"/>
      <c r="S9" s="7"/>
    </row>
    <row r="10" spans="1:19" ht="15.75" customHeight="1">
      <c r="A10" s="52"/>
      <c r="B10" s="2"/>
      <c r="C10" s="2"/>
      <c r="D10" s="2"/>
      <c r="E10" s="2"/>
      <c r="F10" s="2"/>
      <c r="G10" s="51"/>
      <c r="H10" s="264" t="s">
        <v>342</v>
      </c>
      <c r="I10" s="265"/>
      <c r="J10" s="265"/>
      <c r="K10" s="265"/>
      <c r="L10" s="265"/>
      <c r="M10" s="265"/>
      <c r="N10" s="265"/>
      <c r="O10" s="265"/>
      <c r="P10" s="265"/>
      <c r="Q10" s="266"/>
      <c r="R10" s="2"/>
      <c r="S10" s="7"/>
    </row>
    <row r="11" spans="1:19" ht="15.75" customHeight="1">
      <c r="A11" s="52"/>
      <c r="B11" s="2"/>
      <c r="C11" s="2"/>
      <c r="D11" s="2"/>
      <c r="E11" s="2"/>
      <c r="F11" s="2"/>
      <c r="G11" s="51"/>
      <c r="H11" s="51"/>
      <c r="I11" s="51"/>
      <c r="J11" s="51"/>
      <c r="K11" s="51"/>
      <c r="L11" s="2"/>
      <c r="M11" s="2"/>
      <c r="N11" s="2"/>
      <c r="O11" s="2"/>
      <c r="P11" s="2"/>
      <c r="Q11" s="62"/>
      <c r="R11" s="63"/>
      <c r="S11" s="7"/>
    </row>
    <row r="12" spans="1:19" ht="15.75" customHeight="1">
      <c r="A12" s="259" t="s">
        <v>338</v>
      </c>
      <c r="B12" s="260"/>
      <c r="C12" s="260"/>
      <c r="D12" s="260"/>
      <c r="E12" s="260"/>
      <c r="F12" s="260"/>
      <c r="G12" s="260"/>
      <c r="H12" s="261" t="s">
        <v>343</v>
      </c>
      <c r="I12" s="262"/>
      <c r="J12" s="263"/>
      <c r="K12" s="51"/>
      <c r="L12" s="2"/>
      <c r="M12" s="2"/>
      <c r="N12" s="2"/>
      <c r="O12" s="2"/>
      <c r="P12" s="2"/>
      <c r="Q12" s="62"/>
      <c r="R12" s="63"/>
      <c r="S12" s="7"/>
    </row>
    <row r="13" spans="1:19" ht="15.75" customHeight="1">
      <c r="A13" s="52"/>
      <c r="B13" s="64"/>
      <c r="C13" s="64"/>
      <c r="D13" s="64"/>
      <c r="E13" s="64"/>
      <c r="F13" s="2"/>
      <c r="G13" s="51"/>
      <c r="H13" s="51"/>
      <c r="I13" s="51"/>
      <c r="J13" s="51"/>
      <c r="K13" s="51"/>
      <c r="L13" s="2"/>
      <c r="M13" s="2"/>
      <c r="N13" s="2"/>
      <c r="O13" s="2"/>
      <c r="P13" s="2"/>
      <c r="Q13" s="62"/>
      <c r="R13" s="63"/>
      <c r="S13" s="7"/>
    </row>
    <row r="14" spans="1:19" ht="15.75" customHeight="1">
      <c r="A14" s="238" t="s">
        <v>39</v>
      </c>
      <c r="B14" s="239"/>
      <c r="C14" s="239"/>
      <c r="D14" s="239"/>
      <c r="E14" s="239"/>
      <c r="F14" s="239"/>
      <c r="G14" s="240"/>
      <c r="H14" s="261" t="s">
        <v>353</v>
      </c>
      <c r="I14" s="262"/>
      <c r="J14" s="263"/>
      <c r="K14" s="51"/>
      <c r="L14" s="2"/>
      <c r="M14" s="2"/>
      <c r="N14" s="2"/>
      <c r="O14" s="2"/>
      <c r="P14" s="2"/>
      <c r="Q14" s="62"/>
      <c r="R14" s="63"/>
      <c r="S14" s="7"/>
    </row>
    <row r="15" spans="1:19" ht="15.75" customHeight="1">
      <c r="A15" s="52"/>
      <c r="B15" s="2"/>
      <c r="C15" s="2"/>
      <c r="D15" s="2"/>
      <c r="E15" s="2"/>
      <c r="F15" s="2"/>
      <c r="G15" s="53"/>
      <c r="H15" s="51"/>
      <c r="I15" s="51"/>
      <c r="J15" s="51"/>
      <c r="K15" s="51"/>
      <c r="L15" s="2"/>
      <c r="M15" s="2"/>
      <c r="N15" s="2"/>
      <c r="O15" s="2"/>
      <c r="P15" s="2"/>
      <c r="Q15" s="2"/>
      <c r="R15" s="2"/>
      <c r="S15" s="7"/>
    </row>
    <row r="16" spans="1:19" ht="16.5" customHeight="1">
      <c r="A16" s="238" t="s">
        <v>301</v>
      </c>
      <c r="B16" s="239"/>
      <c r="C16" s="239"/>
      <c r="D16" s="239"/>
      <c r="E16" s="239"/>
      <c r="F16" s="239"/>
      <c r="G16" s="239"/>
      <c r="H16" s="222" t="s">
        <v>344</v>
      </c>
      <c r="I16" s="223"/>
      <c r="J16" s="224"/>
      <c r="K16" s="171"/>
      <c r="L16" s="171" t="s">
        <v>1</v>
      </c>
      <c r="M16" s="171"/>
      <c r="N16" s="181">
        <v>2018</v>
      </c>
      <c r="O16" s="171"/>
      <c r="P16" s="171"/>
      <c r="Q16" s="171"/>
      <c r="R16" s="2"/>
      <c r="S16" s="7"/>
    </row>
    <row r="17" spans="1:19" ht="16.5" customHeight="1">
      <c r="A17" s="52"/>
      <c r="B17" s="2"/>
      <c r="C17" s="2"/>
      <c r="D17" s="2"/>
      <c r="E17" s="2"/>
      <c r="F17" s="2"/>
      <c r="G17" s="53"/>
      <c r="H17" s="51"/>
      <c r="I17" s="51"/>
      <c r="J17" s="51"/>
      <c r="K17" s="51"/>
      <c r="L17" s="2"/>
      <c r="M17" s="2"/>
      <c r="N17" s="2"/>
      <c r="O17" s="2"/>
      <c r="P17" s="2"/>
      <c r="Q17" s="2"/>
      <c r="R17" s="2"/>
      <c r="S17" s="7"/>
    </row>
    <row r="18" spans="1:19" ht="16.5" customHeight="1">
      <c r="A18" s="274" t="s">
        <v>36</v>
      </c>
      <c r="B18" s="275"/>
      <c r="C18" s="275"/>
      <c r="D18" s="275"/>
      <c r="E18" s="275"/>
      <c r="F18" s="275"/>
      <c r="G18" s="275"/>
      <c r="H18" s="267" t="s">
        <v>345</v>
      </c>
      <c r="I18" s="268"/>
      <c r="J18" s="268"/>
      <c r="K18" s="268"/>
      <c r="L18" s="268"/>
      <c r="M18" s="268"/>
      <c r="N18" s="268"/>
      <c r="O18" s="268"/>
      <c r="P18" s="268"/>
      <c r="Q18" s="268"/>
      <c r="R18" s="66"/>
      <c r="S18" s="12"/>
    </row>
    <row r="19" spans="1:19" ht="16.5" customHeight="1">
      <c r="A19" s="238" t="s">
        <v>5</v>
      </c>
      <c r="B19" s="239"/>
      <c r="C19" s="239"/>
      <c r="D19" s="239"/>
      <c r="E19" s="239"/>
      <c r="F19" s="239"/>
      <c r="G19" s="239"/>
      <c r="H19" s="272" t="s">
        <v>346</v>
      </c>
      <c r="I19" s="273"/>
      <c r="J19" s="273"/>
      <c r="K19" s="273"/>
      <c r="L19" s="273"/>
      <c r="M19" s="273"/>
      <c r="N19" s="273"/>
      <c r="O19" s="273"/>
      <c r="P19" s="273"/>
      <c r="Q19" s="273"/>
      <c r="R19" s="2"/>
      <c r="S19" s="7"/>
    </row>
    <row r="20" spans="1:19" ht="16.5" customHeight="1">
      <c r="A20" s="238" t="s">
        <v>6</v>
      </c>
      <c r="B20" s="239"/>
      <c r="C20" s="239"/>
      <c r="D20" s="239"/>
      <c r="E20" s="239"/>
      <c r="F20" s="239"/>
      <c r="G20" s="239"/>
      <c r="H20" s="269" t="s">
        <v>347</v>
      </c>
      <c r="I20" s="270"/>
      <c r="J20" s="270"/>
      <c r="K20" s="270"/>
      <c r="L20" s="270"/>
      <c r="M20" s="270"/>
      <c r="N20" s="270"/>
      <c r="O20" s="270"/>
      <c r="P20" s="270"/>
      <c r="Q20" s="270"/>
      <c r="R20" s="2"/>
      <c r="S20" s="7"/>
    </row>
    <row r="21" spans="1:19" ht="16.5" customHeight="1">
      <c r="A21" s="238" t="s">
        <v>7</v>
      </c>
      <c r="B21" s="239"/>
      <c r="C21" s="239"/>
      <c r="D21" s="239"/>
      <c r="E21" s="239"/>
      <c r="F21" s="239"/>
      <c r="G21" s="239"/>
      <c r="H21" s="272" t="s">
        <v>348</v>
      </c>
      <c r="I21" s="226"/>
      <c r="J21" s="226"/>
      <c r="K21" s="226"/>
      <c r="L21" s="226"/>
      <c r="M21" s="226"/>
      <c r="N21" s="226"/>
      <c r="O21" s="226"/>
      <c r="P21" s="226"/>
      <c r="Q21" s="226"/>
      <c r="R21" s="2"/>
      <c r="S21" s="7"/>
    </row>
    <row r="22" spans="1:19" ht="16.5" customHeight="1">
      <c r="A22" s="52"/>
      <c r="B22" s="2"/>
      <c r="C22" s="2"/>
      <c r="D22" s="2"/>
      <c r="E22" s="2"/>
      <c r="F22" s="2"/>
      <c r="G22" s="2"/>
      <c r="H22" s="2"/>
      <c r="I22" s="53"/>
      <c r="J22" s="51"/>
      <c r="K22" s="51"/>
      <c r="L22" s="51"/>
      <c r="M22" s="51"/>
      <c r="N22" s="2"/>
      <c r="O22" s="2"/>
      <c r="P22" s="2"/>
      <c r="Q22" s="2"/>
      <c r="R22" s="2"/>
      <c r="S22" s="7"/>
    </row>
    <row r="23" spans="1:19" ht="16.5" customHeight="1">
      <c r="A23" s="274" t="s">
        <v>37</v>
      </c>
      <c r="B23" s="275"/>
      <c r="C23" s="275"/>
      <c r="D23" s="275"/>
      <c r="E23" s="275"/>
      <c r="F23" s="275"/>
      <c r="G23" s="275"/>
      <c r="H23" s="220" t="s">
        <v>349</v>
      </c>
      <c r="I23" s="54"/>
      <c r="J23" s="65"/>
      <c r="K23" s="54"/>
      <c r="L23" s="54"/>
      <c r="M23" s="54"/>
      <c r="N23" s="54"/>
      <c r="O23" s="54"/>
      <c r="P23" s="54"/>
      <c r="Q23" s="54"/>
      <c r="R23" s="66"/>
      <c r="S23" s="12"/>
    </row>
    <row r="24" spans="1:19" ht="16.5" customHeight="1">
      <c r="A24" s="276" t="s">
        <v>5</v>
      </c>
      <c r="B24" s="277"/>
      <c r="C24" s="277"/>
      <c r="D24" s="277"/>
      <c r="E24" s="277"/>
      <c r="F24" s="277"/>
      <c r="G24" s="277"/>
      <c r="H24" s="271" t="s">
        <v>350</v>
      </c>
      <c r="I24" s="245"/>
      <c r="J24" s="245"/>
      <c r="K24" s="245"/>
      <c r="L24" s="245"/>
      <c r="M24" s="245"/>
      <c r="N24" s="245"/>
      <c r="O24" s="245"/>
      <c r="P24" s="245"/>
      <c r="Q24" s="245"/>
      <c r="R24" s="61"/>
      <c r="S24" s="6"/>
    </row>
    <row r="25" spans="1:19" ht="16.5" customHeight="1">
      <c r="A25" s="238" t="s">
        <v>6</v>
      </c>
      <c r="B25" s="239"/>
      <c r="C25" s="239"/>
      <c r="D25" s="239"/>
      <c r="E25" s="239"/>
      <c r="F25" s="239"/>
      <c r="G25" s="239"/>
      <c r="H25" s="269" t="s">
        <v>351</v>
      </c>
      <c r="I25" s="270"/>
      <c r="J25" s="270"/>
      <c r="K25" s="270"/>
      <c r="L25" s="270"/>
      <c r="M25" s="270"/>
      <c r="N25" s="270"/>
      <c r="O25" s="270"/>
      <c r="P25" s="270"/>
      <c r="Q25" s="270"/>
      <c r="R25" s="2"/>
      <c r="S25" s="7"/>
    </row>
    <row r="26" spans="1:19" ht="16.5" customHeight="1">
      <c r="A26" s="238" t="s">
        <v>7</v>
      </c>
      <c r="B26" s="239"/>
      <c r="C26" s="239"/>
      <c r="D26" s="239"/>
      <c r="E26" s="239"/>
      <c r="F26" s="239"/>
      <c r="G26" s="239"/>
      <c r="H26" s="272" t="s">
        <v>352</v>
      </c>
      <c r="I26" s="226"/>
      <c r="J26" s="226"/>
      <c r="K26" s="226"/>
      <c r="L26" s="226"/>
      <c r="M26" s="226"/>
      <c r="N26" s="226"/>
      <c r="O26" s="226"/>
      <c r="P26" s="226"/>
      <c r="Q26" s="226"/>
      <c r="R26" s="2"/>
      <c r="S26" s="7"/>
    </row>
    <row r="27" spans="1:19" ht="12.75" customHeight="1">
      <c r="A27" s="177"/>
      <c r="B27" s="4"/>
      <c r="C27" s="4"/>
      <c r="D27" s="4"/>
      <c r="E27" s="4"/>
      <c r="F27" s="4"/>
      <c r="G27" s="178"/>
      <c r="H27" s="179"/>
      <c r="I27" s="179"/>
      <c r="J27" s="179"/>
      <c r="K27" s="179"/>
      <c r="L27" s="4"/>
      <c r="M27" s="4"/>
      <c r="N27" s="4"/>
      <c r="O27" s="4"/>
      <c r="P27" s="4"/>
      <c r="Q27" s="4"/>
      <c r="R27" s="4"/>
      <c r="S27" s="8"/>
    </row>
  </sheetData>
  <sheetProtection/>
  <mergeCells count="37">
    <mergeCell ref="H19:Q19"/>
    <mergeCell ref="H21:Q21"/>
    <mergeCell ref="H26:Q26"/>
    <mergeCell ref="A18:G18"/>
    <mergeCell ref="A19:G19"/>
    <mergeCell ref="A20:G20"/>
    <mergeCell ref="A21:G21"/>
    <mergeCell ref="A23:G23"/>
    <mergeCell ref="A24:G24"/>
    <mergeCell ref="A12:G12"/>
    <mergeCell ref="H12:J12"/>
    <mergeCell ref="H14:J14"/>
    <mergeCell ref="H10:Q10"/>
    <mergeCell ref="A25:G25"/>
    <mergeCell ref="A26:G26"/>
    <mergeCell ref="H18:Q18"/>
    <mergeCell ref="H20:Q20"/>
    <mergeCell ref="H25:Q25"/>
    <mergeCell ref="H24:Q24"/>
    <mergeCell ref="H6:Q6"/>
    <mergeCell ref="H8:Q8"/>
    <mergeCell ref="R1:S1"/>
    <mergeCell ref="R2:S2"/>
    <mergeCell ref="P1:Q1"/>
    <mergeCell ref="P2:Q2"/>
    <mergeCell ref="R3:S3"/>
    <mergeCell ref="P3:Q3"/>
    <mergeCell ref="H16:J16"/>
    <mergeCell ref="H9:Q9"/>
    <mergeCell ref="J1:O2"/>
    <mergeCell ref="D1:I2"/>
    <mergeCell ref="A1:C2"/>
    <mergeCell ref="A14:G14"/>
    <mergeCell ref="A16:G16"/>
    <mergeCell ref="A8:G8"/>
    <mergeCell ref="A6:G6"/>
    <mergeCell ref="A4:G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4"/>
  <dimension ref="A1:W17"/>
  <sheetViews>
    <sheetView zoomScalePageLayoutView="70" workbookViewId="0" topLeftCell="A8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34" t="str">
        <f>Coordonnées!A1</f>
        <v>Synthèse des Comptes</v>
      </c>
      <c r="B1" s="235"/>
      <c r="C1" s="235"/>
      <c r="D1" s="231" t="str">
        <f>Coordonnées!D1</f>
        <v>Administration communale de :</v>
      </c>
      <c r="E1" s="231"/>
      <c r="F1" s="231"/>
      <c r="G1" s="231"/>
      <c r="H1" s="231"/>
      <c r="I1" s="231"/>
      <c r="J1" s="229" t="str">
        <f>Coordonnées!J1</f>
        <v>BEAUVECHAIN</v>
      </c>
      <c r="K1" s="229"/>
      <c r="L1" s="229"/>
      <c r="M1" s="229"/>
      <c r="N1" s="229"/>
      <c r="O1" s="229"/>
      <c r="P1" s="251" t="str">
        <f>Coordonnées!P1</f>
        <v>Code INS</v>
      </c>
      <c r="Q1" s="252"/>
      <c r="R1" s="247">
        <f>Coordonnées!R1</f>
        <v>25005</v>
      </c>
      <c r="S1" s="248"/>
    </row>
    <row r="2" spans="1:19" ht="12.75">
      <c r="A2" s="236"/>
      <c r="B2" s="237"/>
      <c r="C2" s="237"/>
      <c r="D2" s="232"/>
      <c r="E2" s="232"/>
      <c r="F2" s="233"/>
      <c r="G2" s="233"/>
      <c r="H2" s="232"/>
      <c r="I2" s="232"/>
      <c r="J2" s="230"/>
      <c r="K2" s="230"/>
      <c r="L2" s="230"/>
      <c r="M2" s="230"/>
      <c r="N2" s="230"/>
      <c r="O2" s="230"/>
      <c r="P2" s="253" t="str">
        <f>Coordonnées!P2</f>
        <v>Exercice:</v>
      </c>
      <c r="Q2" s="254"/>
      <c r="R2" s="249">
        <f>Coordonnées!R2</f>
        <v>2018</v>
      </c>
      <c r="S2" s="250"/>
    </row>
    <row r="3" spans="1:19" ht="12.75">
      <c r="A3" s="205" t="str">
        <f>Coordonnées!A3</f>
        <v>Modèle officiel généré par l'apllication eComptes © SPW.INTERIEUR &amp; ACTION SOCIALE</v>
      </c>
      <c r="B3" s="30"/>
      <c r="C3" s="30"/>
      <c r="D3" s="30"/>
      <c r="E3" s="30"/>
      <c r="F3" s="60"/>
      <c r="G3" s="60"/>
      <c r="H3" s="58"/>
      <c r="I3" s="58"/>
      <c r="J3" s="59"/>
      <c r="K3" s="59"/>
      <c r="L3" s="59"/>
      <c r="M3" s="59"/>
      <c r="N3" s="58"/>
      <c r="O3" s="58"/>
      <c r="P3" s="257" t="str">
        <f>Coordonnées!P3</f>
        <v>Version:</v>
      </c>
      <c r="Q3" s="258"/>
      <c r="R3" s="255">
        <f>Coordonnées!R3</f>
        <v>1</v>
      </c>
      <c r="S3" s="256"/>
    </row>
    <row r="4" spans="1:19" ht="12.75" customHeight="1">
      <c r="A4" s="68"/>
      <c r="B4" s="68"/>
      <c r="C4" s="68"/>
      <c r="D4" s="68"/>
      <c r="E4" s="68"/>
      <c r="F4" s="68"/>
      <c r="G4" s="6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2.75" customHeight="1">
      <c r="A5" s="28"/>
      <c r="B5" s="29"/>
      <c r="C5" s="49"/>
      <c r="D5" s="49"/>
      <c r="E5" s="49"/>
      <c r="F5" s="51"/>
      <c r="G5" s="51"/>
      <c r="H5" s="51"/>
      <c r="I5" s="51"/>
      <c r="J5" s="69"/>
      <c r="K5" s="69"/>
      <c r="L5" s="69"/>
      <c r="M5" s="69"/>
      <c r="N5" s="69"/>
      <c r="O5" s="69"/>
      <c r="P5" s="69"/>
      <c r="Q5" s="69"/>
      <c r="R5" s="48"/>
      <c r="S5" s="48"/>
    </row>
    <row r="6" spans="1:22" ht="18" customHeight="1">
      <c r="A6" s="49"/>
      <c r="B6" s="49"/>
      <c r="C6" s="49"/>
      <c r="D6" s="49"/>
      <c r="E6" s="49"/>
      <c r="F6" s="51"/>
      <c r="G6" s="67"/>
      <c r="H6" s="278" t="s">
        <v>299</v>
      </c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9"/>
      <c r="U6" s="279"/>
      <c r="V6" s="279"/>
    </row>
    <row r="7" spans="1:22" ht="18" customHeight="1">
      <c r="A7" s="73"/>
      <c r="B7" s="74"/>
      <c r="C7" s="74"/>
      <c r="D7" s="74"/>
      <c r="E7" s="74"/>
      <c r="F7" s="74"/>
      <c r="G7" s="74"/>
      <c r="H7" s="294" t="str">
        <f>Coordonnées!$H$16</f>
        <v>Compte</v>
      </c>
      <c r="I7" s="294"/>
      <c r="J7" s="294"/>
      <c r="K7" s="294" t="str">
        <f>Coordonnées!$H$16</f>
        <v>Compte</v>
      </c>
      <c r="L7" s="294"/>
      <c r="M7" s="294"/>
      <c r="N7" s="294" t="str">
        <f>Coordonnées!$H$16</f>
        <v>Compte</v>
      </c>
      <c r="O7" s="294"/>
      <c r="P7" s="294"/>
      <c r="Q7" s="294" t="str">
        <f>Coordonnées!$H$16</f>
        <v>Compte</v>
      </c>
      <c r="R7" s="294"/>
      <c r="S7" s="294"/>
      <c r="T7" s="294" t="str">
        <f>Coordonnées!$H$16</f>
        <v>Compte</v>
      </c>
      <c r="U7" s="294"/>
      <c r="V7" s="294"/>
    </row>
    <row r="8" spans="1:22" ht="18" customHeight="1" thickBot="1">
      <c r="A8" s="293" t="s">
        <v>2</v>
      </c>
      <c r="B8" s="293"/>
      <c r="C8" s="293"/>
      <c r="D8" s="293"/>
      <c r="E8" s="293"/>
      <c r="F8" s="293"/>
      <c r="G8" s="293"/>
      <c r="H8" s="283">
        <f>K8-1</f>
        <v>2014</v>
      </c>
      <c r="I8" s="283"/>
      <c r="J8" s="283"/>
      <c r="K8" s="283">
        <f>N8-1</f>
        <v>2015</v>
      </c>
      <c r="L8" s="283"/>
      <c r="M8" s="283"/>
      <c r="N8" s="283">
        <f>Q8-1</f>
        <v>2016</v>
      </c>
      <c r="O8" s="283"/>
      <c r="P8" s="283"/>
      <c r="Q8" s="283">
        <f>T8-1</f>
        <v>2017</v>
      </c>
      <c r="R8" s="283"/>
      <c r="S8" s="283"/>
      <c r="T8" s="283">
        <f>R2</f>
        <v>2018</v>
      </c>
      <c r="U8" s="283"/>
      <c r="V8" s="283"/>
    </row>
    <row r="9" spans="1:22" ht="18" customHeight="1" thickBot="1">
      <c r="A9" s="280" t="s">
        <v>326</v>
      </c>
      <c r="B9" s="281"/>
      <c r="C9" s="281"/>
      <c r="D9" s="281"/>
      <c r="E9" s="281"/>
      <c r="F9" s="281"/>
      <c r="G9" s="282"/>
      <c r="H9" s="287">
        <f>'Ordinaire GE'!H26-'Ordinaire GE'!H15</f>
        <v>622752.0600000005</v>
      </c>
      <c r="I9" s="288"/>
      <c r="J9" s="289"/>
      <c r="K9" s="287">
        <f>'Ordinaire GE'!K26-'Ordinaire GE'!K15</f>
        <v>-143004.1299999999</v>
      </c>
      <c r="L9" s="288"/>
      <c r="M9" s="289"/>
      <c r="N9" s="287">
        <f>'Ordinaire GE'!N26-'Ordinaire GE'!N15</f>
        <v>969144.9999999991</v>
      </c>
      <c r="O9" s="288"/>
      <c r="P9" s="289"/>
      <c r="Q9" s="287">
        <f>'Ordinaire GE'!Q26-'Ordinaire GE'!Q15</f>
        <v>455268.19999999925</v>
      </c>
      <c r="R9" s="288"/>
      <c r="S9" s="289"/>
      <c r="T9" s="287">
        <f>'Ordinaire GE'!T26-'Ordinaire GE'!T15</f>
        <v>237485.48000000045</v>
      </c>
      <c r="U9" s="288"/>
      <c r="V9" s="289"/>
    </row>
    <row r="10" spans="1:22" ht="30" customHeight="1" thickBot="1">
      <c r="A10" s="284" t="s">
        <v>334</v>
      </c>
      <c r="B10" s="285"/>
      <c r="C10" s="285"/>
      <c r="D10" s="285"/>
      <c r="E10" s="285"/>
      <c r="F10" s="285"/>
      <c r="G10" s="286"/>
      <c r="H10" s="290">
        <f>'Ordinaire GE'!H29-'Ordinaire GE'!H18</f>
        <v>1749604.9800000004</v>
      </c>
      <c r="I10" s="291"/>
      <c r="J10" s="292"/>
      <c r="K10" s="290">
        <f>'Ordinaire GE'!K29-'Ordinaire GE'!K18</f>
        <v>880222.4999999991</v>
      </c>
      <c r="L10" s="291"/>
      <c r="M10" s="292"/>
      <c r="N10" s="290">
        <f>'Ordinaire GE'!N29-'Ordinaire GE'!N18</f>
        <v>1543495.3999999985</v>
      </c>
      <c r="O10" s="291"/>
      <c r="P10" s="292"/>
      <c r="Q10" s="290">
        <f>'Ordinaire GE'!Q29-'Ordinaire GE'!Q18</f>
        <v>1022525.709999999</v>
      </c>
      <c r="R10" s="291"/>
      <c r="S10" s="292"/>
      <c r="T10" s="290">
        <f>'Ordinaire GE'!T29-'Ordinaire GE'!T18</f>
        <v>773584.6800000016</v>
      </c>
      <c r="U10" s="291"/>
      <c r="V10" s="292"/>
    </row>
    <row r="11" spans="1:19" ht="16.5" customHeight="1">
      <c r="A11" s="106" t="s">
        <v>327</v>
      </c>
      <c r="B11" s="74"/>
      <c r="C11" s="74"/>
      <c r="D11" s="74"/>
      <c r="E11" s="74"/>
      <c r="F11" s="74"/>
      <c r="G11" s="74"/>
      <c r="H11" s="75"/>
      <c r="I11" s="75"/>
      <c r="J11" s="75"/>
      <c r="K11" s="75"/>
      <c r="L11" s="76"/>
      <c r="M11" s="76"/>
      <c r="N11" s="76"/>
      <c r="O11" s="76"/>
      <c r="P11" s="76"/>
      <c r="Q11" s="76"/>
      <c r="R11" s="77"/>
      <c r="S11" s="77"/>
    </row>
    <row r="12" spans="1:23" ht="16.5" customHeight="1">
      <c r="A12" s="211"/>
      <c r="B12" s="211"/>
      <c r="C12" s="211"/>
      <c r="D12" s="211"/>
      <c r="E12" s="211"/>
      <c r="F12" s="204"/>
      <c r="G12" s="212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8"/>
      <c r="U12" s="218"/>
      <c r="V12" s="218"/>
      <c r="W12" s="213"/>
    </row>
    <row r="13" spans="1:23" ht="16.5" customHeight="1">
      <c r="A13" s="76"/>
      <c r="B13" s="214"/>
      <c r="C13" s="214"/>
      <c r="D13" s="214"/>
      <c r="E13" s="214"/>
      <c r="F13" s="214"/>
      <c r="G13" s="214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213"/>
    </row>
    <row r="14" spans="1:23" ht="16.5" customHeight="1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3"/>
    </row>
    <row r="15" spans="1:23" ht="16.5" customHeight="1">
      <c r="A15" s="76"/>
      <c r="B15" s="76"/>
      <c r="C15" s="76"/>
      <c r="D15" s="76"/>
      <c r="E15" s="76"/>
      <c r="F15" s="76"/>
      <c r="G15" s="7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3"/>
    </row>
    <row r="16" spans="1:23" ht="24.75" customHeight="1">
      <c r="A16" s="217"/>
      <c r="B16" s="217"/>
      <c r="C16" s="217"/>
      <c r="D16" s="217"/>
      <c r="E16" s="217"/>
      <c r="F16" s="217"/>
      <c r="G16" s="217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3"/>
    </row>
    <row r="17" spans="1:23" ht="16.5" customHeight="1">
      <c r="A17" s="77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76"/>
      <c r="M17" s="76"/>
      <c r="N17" s="76"/>
      <c r="O17" s="76"/>
      <c r="P17" s="76"/>
      <c r="Q17" s="76"/>
      <c r="R17" s="77"/>
      <c r="S17" s="77"/>
      <c r="T17" s="213"/>
      <c r="U17" s="213"/>
      <c r="V17" s="213"/>
      <c r="W17" s="213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33">
    <mergeCell ref="A8:G8"/>
    <mergeCell ref="Q7:S7"/>
    <mergeCell ref="N7:P7"/>
    <mergeCell ref="K7:M7"/>
    <mergeCell ref="H7:J7"/>
    <mergeCell ref="T7:V7"/>
    <mergeCell ref="T8:V8"/>
    <mergeCell ref="T9:V9"/>
    <mergeCell ref="T10:V10"/>
    <mergeCell ref="K10:M10"/>
    <mergeCell ref="N8:P8"/>
    <mergeCell ref="N9:P9"/>
    <mergeCell ref="N10:P10"/>
    <mergeCell ref="Q8:S8"/>
    <mergeCell ref="Q9:S9"/>
    <mergeCell ref="A9:G9"/>
    <mergeCell ref="H8:J8"/>
    <mergeCell ref="A10:G10"/>
    <mergeCell ref="P3:Q3"/>
    <mergeCell ref="R3:S3"/>
    <mergeCell ref="H9:J9"/>
    <mergeCell ref="H10:J10"/>
    <mergeCell ref="K8:M8"/>
    <mergeCell ref="K9:M9"/>
    <mergeCell ref="Q10:S10"/>
    <mergeCell ref="H6:V6"/>
    <mergeCell ref="P2:Q2"/>
    <mergeCell ref="R2:S2"/>
    <mergeCell ref="A1:C2"/>
    <mergeCell ref="D1:I2"/>
    <mergeCell ref="J1:O2"/>
    <mergeCell ref="P1:Q1"/>
    <mergeCell ref="R1:S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9"/>
  <dimension ref="A1:V30"/>
  <sheetViews>
    <sheetView tabSelected="1"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34" t="str">
        <f>Coordonnées!A1</f>
        <v>Synthèse des Comptes</v>
      </c>
      <c r="B1" s="235"/>
      <c r="C1" s="235"/>
      <c r="D1" s="231" t="str">
        <f>Coordonnées!D1</f>
        <v>Administration communale de :</v>
      </c>
      <c r="E1" s="231"/>
      <c r="F1" s="231"/>
      <c r="G1" s="231"/>
      <c r="H1" s="231"/>
      <c r="I1" s="231"/>
      <c r="J1" s="229" t="str">
        <f>Coordonnées!J1</f>
        <v>BEAUVECHAIN</v>
      </c>
      <c r="K1" s="229"/>
      <c r="L1" s="229"/>
      <c r="M1" s="229"/>
      <c r="N1" s="229"/>
      <c r="O1" s="229"/>
      <c r="P1" s="251" t="str">
        <f>Coordonnées!P1</f>
        <v>Code INS</v>
      </c>
      <c r="Q1" s="252"/>
      <c r="R1" s="247">
        <f>Coordonnées!R1</f>
        <v>25005</v>
      </c>
      <c r="S1" s="248"/>
    </row>
    <row r="2" spans="1:19" ht="12.75">
      <c r="A2" s="236"/>
      <c r="B2" s="237"/>
      <c r="C2" s="237"/>
      <c r="D2" s="232"/>
      <c r="E2" s="232"/>
      <c r="F2" s="233"/>
      <c r="G2" s="233"/>
      <c r="H2" s="232"/>
      <c r="I2" s="232"/>
      <c r="J2" s="230"/>
      <c r="K2" s="230"/>
      <c r="L2" s="230"/>
      <c r="M2" s="230"/>
      <c r="N2" s="230"/>
      <c r="O2" s="230"/>
      <c r="P2" s="253" t="str">
        <f>Coordonnées!P2</f>
        <v>Exercice:</v>
      </c>
      <c r="Q2" s="254"/>
      <c r="R2" s="249">
        <f>Coordonnées!R2</f>
        <v>2018</v>
      </c>
      <c r="S2" s="250"/>
    </row>
    <row r="3" spans="1:19" ht="12.75">
      <c r="A3" s="205" t="str">
        <f>Coordonnées!A3</f>
        <v>Modèle officiel généré par l'apllication eComptes © SPW.INTERIEUR &amp; ACTION SOCIALE</v>
      </c>
      <c r="B3" s="30"/>
      <c r="C3" s="30"/>
      <c r="D3" s="30"/>
      <c r="E3" s="30"/>
      <c r="F3" s="60"/>
      <c r="G3" s="60"/>
      <c r="H3" s="58"/>
      <c r="I3" s="58"/>
      <c r="J3" s="59"/>
      <c r="K3" s="59"/>
      <c r="L3" s="59"/>
      <c r="M3" s="59"/>
      <c r="N3" s="58"/>
      <c r="O3" s="58"/>
      <c r="P3" s="257" t="str">
        <f>Coordonnées!P3</f>
        <v>Version:</v>
      </c>
      <c r="Q3" s="258"/>
      <c r="R3" s="255">
        <f>Coordonnées!R3</f>
        <v>1</v>
      </c>
      <c r="S3" s="256"/>
    </row>
    <row r="4" spans="1:19" ht="12.75" customHeight="1">
      <c r="A4" s="68"/>
      <c r="B4" s="68"/>
      <c r="C4" s="68"/>
      <c r="D4" s="68"/>
      <c r="E4" s="68"/>
      <c r="F4" s="68"/>
      <c r="G4" s="6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6.5" customHeight="1">
      <c r="A5" s="3"/>
      <c r="B5" s="49"/>
      <c r="C5" s="49"/>
      <c r="D5" s="49"/>
      <c r="E5" s="49"/>
      <c r="L5" s="71"/>
      <c r="M5" s="71"/>
      <c r="N5" s="71"/>
      <c r="O5" s="71"/>
      <c r="P5" s="71"/>
      <c r="Q5" s="71"/>
      <c r="R5" s="70"/>
      <c r="S5" s="70"/>
    </row>
    <row r="6" spans="1:22" ht="18" customHeight="1">
      <c r="A6" s="28"/>
      <c r="B6" s="49"/>
      <c r="C6" s="49"/>
      <c r="D6" s="49"/>
      <c r="E6" s="49"/>
      <c r="H6" s="335" t="s">
        <v>300</v>
      </c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6"/>
      <c r="U6" s="336"/>
      <c r="V6" s="336"/>
    </row>
    <row r="7" spans="1:22" ht="18" customHeight="1">
      <c r="A7" s="72"/>
      <c r="B7" s="75"/>
      <c r="C7" s="74"/>
      <c r="D7" s="74"/>
      <c r="E7" s="74"/>
      <c r="F7" s="74"/>
      <c r="G7" s="74"/>
      <c r="H7" s="337" t="str">
        <f>Coordonnées!$H$16</f>
        <v>Compte</v>
      </c>
      <c r="I7" s="337"/>
      <c r="J7" s="337"/>
      <c r="K7" s="337" t="str">
        <f>Coordonnées!$H$16</f>
        <v>Compte</v>
      </c>
      <c r="L7" s="337"/>
      <c r="M7" s="337"/>
      <c r="N7" s="337" t="str">
        <f>Coordonnées!$H$16</f>
        <v>Compte</v>
      </c>
      <c r="O7" s="337"/>
      <c r="P7" s="337"/>
      <c r="Q7" s="337" t="str">
        <f>Coordonnées!$H$16</f>
        <v>Compte</v>
      </c>
      <c r="R7" s="337"/>
      <c r="S7" s="337"/>
      <c r="T7" s="337" t="str">
        <f>Coordonnées!$H$16</f>
        <v>Compte</v>
      </c>
      <c r="U7" s="337"/>
      <c r="V7" s="337"/>
    </row>
    <row r="8" spans="1:22" ht="18" customHeight="1">
      <c r="A8" s="72"/>
      <c r="B8" s="78"/>
      <c r="C8" s="74"/>
      <c r="D8" s="74"/>
      <c r="E8" s="74"/>
      <c r="F8" s="74"/>
      <c r="G8" s="74"/>
      <c r="H8" s="330" t="s">
        <v>31</v>
      </c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2"/>
      <c r="U8" s="332"/>
      <c r="V8" s="333"/>
    </row>
    <row r="9" spans="1:22" ht="18" customHeight="1">
      <c r="A9" s="322" t="s">
        <v>2</v>
      </c>
      <c r="B9" s="334"/>
      <c r="C9" s="322"/>
      <c r="D9" s="322"/>
      <c r="E9" s="322"/>
      <c r="F9" s="322"/>
      <c r="G9" s="322"/>
      <c r="H9" s="323">
        <f>K9-1</f>
        <v>2014</v>
      </c>
      <c r="I9" s="323"/>
      <c r="J9" s="323"/>
      <c r="K9" s="323">
        <f>N9-1</f>
        <v>2015</v>
      </c>
      <c r="L9" s="323"/>
      <c r="M9" s="323"/>
      <c r="N9" s="323">
        <f>Q9-1</f>
        <v>2016</v>
      </c>
      <c r="O9" s="323"/>
      <c r="P9" s="323"/>
      <c r="Q9" s="323">
        <f>T9-1</f>
        <v>2017</v>
      </c>
      <c r="R9" s="323"/>
      <c r="S9" s="323"/>
      <c r="T9" s="323">
        <f>R2</f>
        <v>2018</v>
      </c>
      <c r="U9" s="323"/>
      <c r="V9" s="323"/>
    </row>
    <row r="10" spans="1:22" ht="18" customHeight="1">
      <c r="A10" s="328" t="s">
        <v>13</v>
      </c>
      <c r="B10" s="329"/>
      <c r="C10" s="329"/>
      <c r="D10" s="329"/>
      <c r="E10" s="329"/>
      <c r="F10" s="329"/>
      <c r="G10" s="329"/>
      <c r="H10" s="319">
        <v>2776999.46</v>
      </c>
      <c r="I10" s="320">
        <v>5512664.26</v>
      </c>
      <c r="J10" s="321">
        <v>5512664.26</v>
      </c>
      <c r="K10" s="319">
        <v>2897371.16</v>
      </c>
      <c r="L10" s="320">
        <v>5512664.26</v>
      </c>
      <c r="M10" s="321">
        <v>5512664.26</v>
      </c>
      <c r="N10" s="319">
        <v>3014292.6</v>
      </c>
      <c r="O10" s="320">
        <v>5512664.26</v>
      </c>
      <c r="P10" s="321">
        <v>5512664.26</v>
      </c>
      <c r="Q10" s="319">
        <v>3208313.92</v>
      </c>
      <c r="R10" s="320">
        <v>5512664.26</v>
      </c>
      <c r="S10" s="321">
        <v>5512664.26</v>
      </c>
      <c r="T10" s="319">
        <v>3299600.13</v>
      </c>
      <c r="U10" s="320">
        <v>5512664.26</v>
      </c>
      <c r="V10" s="321">
        <v>5512664.26</v>
      </c>
    </row>
    <row r="11" spans="1:22" ht="18" customHeight="1">
      <c r="A11" s="307" t="s">
        <v>14</v>
      </c>
      <c r="B11" s="308"/>
      <c r="C11" s="308"/>
      <c r="D11" s="308"/>
      <c r="E11" s="308"/>
      <c r="F11" s="308"/>
      <c r="G11" s="308"/>
      <c r="H11" s="316">
        <v>1441360.4</v>
      </c>
      <c r="I11" s="317">
        <v>2726342.74</v>
      </c>
      <c r="J11" s="318">
        <v>2726342.74</v>
      </c>
      <c r="K11" s="316">
        <v>1469124.45</v>
      </c>
      <c r="L11" s="317">
        <v>2726342.74</v>
      </c>
      <c r="M11" s="318">
        <v>2726342.74</v>
      </c>
      <c r="N11" s="316">
        <v>1393795.27</v>
      </c>
      <c r="O11" s="317">
        <v>2726342.74</v>
      </c>
      <c r="P11" s="318">
        <v>2726342.74</v>
      </c>
      <c r="Q11" s="316">
        <v>1521797.42</v>
      </c>
      <c r="R11" s="317">
        <v>2726342.74</v>
      </c>
      <c r="S11" s="318">
        <v>2726342.74</v>
      </c>
      <c r="T11" s="316">
        <v>1588636.43</v>
      </c>
      <c r="U11" s="317">
        <v>2726342.74</v>
      </c>
      <c r="V11" s="318">
        <v>2726342.74</v>
      </c>
    </row>
    <row r="12" spans="1:22" ht="18" customHeight="1">
      <c r="A12" s="307" t="s">
        <v>15</v>
      </c>
      <c r="B12" s="308"/>
      <c r="C12" s="308"/>
      <c r="D12" s="308"/>
      <c r="E12" s="308"/>
      <c r="F12" s="308"/>
      <c r="G12" s="308"/>
      <c r="H12" s="316">
        <v>1248282.48</v>
      </c>
      <c r="I12" s="317">
        <v>4264832.04</v>
      </c>
      <c r="J12" s="318">
        <v>4264832.04</v>
      </c>
      <c r="K12" s="316">
        <v>1452794.38</v>
      </c>
      <c r="L12" s="317">
        <v>4264832.04</v>
      </c>
      <c r="M12" s="318">
        <v>4264832.04</v>
      </c>
      <c r="N12" s="316">
        <v>1325487.44</v>
      </c>
      <c r="O12" s="317">
        <v>4264832.04</v>
      </c>
      <c r="P12" s="318">
        <v>4264832.04</v>
      </c>
      <c r="Q12" s="316">
        <v>1413929.33</v>
      </c>
      <c r="R12" s="317">
        <v>4264832.04</v>
      </c>
      <c r="S12" s="318">
        <v>4264832.04</v>
      </c>
      <c r="T12" s="316">
        <v>1470305.43</v>
      </c>
      <c r="U12" s="317">
        <v>4264832.04</v>
      </c>
      <c r="V12" s="318">
        <v>4264832.04</v>
      </c>
    </row>
    <row r="13" spans="1:22" ht="18" customHeight="1">
      <c r="A13" s="307" t="s">
        <v>16</v>
      </c>
      <c r="B13" s="308"/>
      <c r="C13" s="308"/>
      <c r="D13" s="308"/>
      <c r="E13" s="308"/>
      <c r="F13" s="308"/>
      <c r="G13" s="308"/>
      <c r="H13" s="316">
        <v>137703.7</v>
      </c>
      <c r="I13" s="317">
        <v>41563.69</v>
      </c>
      <c r="J13" s="318">
        <v>41563.69</v>
      </c>
      <c r="K13" s="316">
        <v>108756.71</v>
      </c>
      <c r="L13" s="317">
        <v>41563.69</v>
      </c>
      <c r="M13" s="318">
        <v>41563.69</v>
      </c>
      <c r="N13" s="316">
        <v>100212.65</v>
      </c>
      <c r="O13" s="317">
        <v>41563.69</v>
      </c>
      <c r="P13" s="318">
        <v>41563.69</v>
      </c>
      <c r="Q13" s="316">
        <v>56068.09</v>
      </c>
      <c r="R13" s="317">
        <v>41563.69</v>
      </c>
      <c r="S13" s="318">
        <v>41563.69</v>
      </c>
      <c r="T13" s="316">
        <v>42461.75</v>
      </c>
      <c r="U13" s="317">
        <v>41563.69</v>
      </c>
      <c r="V13" s="318">
        <v>41563.69</v>
      </c>
    </row>
    <row r="14" spans="1:22" ht="18" customHeight="1" thickBot="1">
      <c r="A14" s="301" t="s">
        <v>307</v>
      </c>
      <c r="B14" s="302"/>
      <c r="C14" s="302"/>
      <c r="D14" s="302"/>
      <c r="E14" s="302"/>
      <c r="F14" s="302"/>
      <c r="G14" s="302"/>
      <c r="H14" s="304">
        <v>0</v>
      </c>
      <c r="I14" s="305">
        <v>0</v>
      </c>
      <c r="J14" s="306">
        <v>0</v>
      </c>
      <c r="K14" s="304">
        <v>0</v>
      </c>
      <c r="L14" s="305">
        <v>0</v>
      </c>
      <c r="M14" s="306">
        <v>0</v>
      </c>
      <c r="N14" s="304">
        <v>0</v>
      </c>
      <c r="O14" s="305">
        <v>0</v>
      </c>
      <c r="P14" s="306">
        <v>0</v>
      </c>
      <c r="Q14" s="304">
        <v>0</v>
      </c>
      <c r="R14" s="305">
        <v>0</v>
      </c>
      <c r="S14" s="306">
        <v>0</v>
      </c>
      <c r="T14" s="304">
        <v>0</v>
      </c>
      <c r="U14" s="305">
        <v>0</v>
      </c>
      <c r="V14" s="306">
        <v>0</v>
      </c>
    </row>
    <row r="15" spans="1:22" ht="18" customHeight="1" thickBot="1">
      <c r="A15" s="280" t="s">
        <v>328</v>
      </c>
      <c r="B15" s="281"/>
      <c r="C15" s="281"/>
      <c r="D15" s="281"/>
      <c r="E15" s="281"/>
      <c r="F15" s="281"/>
      <c r="G15" s="281"/>
      <c r="H15" s="313">
        <f>SUM(H10:H14)</f>
        <v>5604346.04</v>
      </c>
      <c r="I15" s="314"/>
      <c r="J15" s="315"/>
      <c r="K15" s="314">
        <f>SUM(K10:K14)</f>
        <v>5928046.7</v>
      </c>
      <c r="L15" s="314"/>
      <c r="M15" s="314"/>
      <c r="N15" s="313">
        <f>SUM(N10:N14)</f>
        <v>5833787.960000001</v>
      </c>
      <c r="O15" s="314"/>
      <c r="P15" s="315"/>
      <c r="Q15" s="314">
        <f>SUM(Q10:Q14)</f>
        <v>6200108.76</v>
      </c>
      <c r="R15" s="314"/>
      <c r="S15" s="315"/>
      <c r="T15" s="314">
        <f>SUM(T10:T14)</f>
        <v>6401003.739999999</v>
      </c>
      <c r="U15" s="314"/>
      <c r="V15" s="315"/>
    </row>
    <row r="16" spans="1:22" ht="18" customHeight="1">
      <c r="A16" s="307" t="s">
        <v>30</v>
      </c>
      <c r="B16" s="308"/>
      <c r="C16" s="308"/>
      <c r="D16" s="308"/>
      <c r="E16" s="308"/>
      <c r="F16" s="308"/>
      <c r="G16" s="308"/>
      <c r="H16" s="310">
        <v>158100.5</v>
      </c>
      <c r="I16" s="311">
        <v>1521059.02</v>
      </c>
      <c r="J16" s="312">
        <v>2351270.66</v>
      </c>
      <c r="K16" s="310">
        <v>138557.94</v>
      </c>
      <c r="L16" s="311">
        <v>1659060.83</v>
      </c>
      <c r="M16" s="312">
        <v>1521059.02</v>
      </c>
      <c r="N16" s="310">
        <v>250041.24</v>
      </c>
      <c r="O16" s="311">
        <v>2230351.92</v>
      </c>
      <c r="P16" s="312">
        <v>1659060.83</v>
      </c>
      <c r="Q16" s="310">
        <v>49577.19</v>
      </c>
      <c r="R16" s="311">
        <v>2351270.66</v>
      </c>
      <c r="S16" s="312">
        <v>2230351.92</v>
      </c>
      <c r="T16" s="310">
        <v>161323.6</v>
      </c>
      <c r="U16" s="311">
        <v>2351270.66</v>
      </c>
      <c r="V16" s="312">
        <v>2230351.92</v>
      </c>
    </row>
    <row r="17" spans="1:22" ht="18" customHeight="1" thickBot="1">
      <c r="A17" s="301" t="s">
        <v>3</v>
      </c>
      <c r="B17" s="302"/>
      <c r="C17" s="302"/>
      <c r="D17" s="302"/>
      <c r="E17" s="302"/>
      <c r="F17" s="302"/>
      <c r="G17" s="302"/>
      <c r="H17" s="304">
        <v>489165.51</v>
      </c>
      <c r="I17" s="305">
        <v>1192323.53</v>
      </c>
      <c r="J17" s="306">
        <v>824300.6</v>
      </c>
      <c r="K17" s="304">
        <v>746182.23</v>
      </c>
      <c r="L17" s="305">
        <v>4295659.86</v>
      </c>
      <c r="M17" s="306">
        <v>1192323.53</v>
      </c>
      <c r="N17" s="304">
        <v>413245.76</v>
      </c>
      <c r="O17" s="305">
        <v>1045347.08</v>
      </c>
      <c r="P17" s="306">
        <v>4295659.86</v>
      </c>
      <c r="Q17" s="304">
        <v>1034994.47</v>
      </c>
      <c r="R17" s="305">
        <v>824300.6</v>
      </c>
      <c r="S17" s="306">
        <v>1045347.08</v>
      </c>
      <c r="T17" s="304">
        <v>904510.89</v>
      </c>
      <c r="U17" s="305">
        <v>824300.6</v>
      </c>
      <c r="V17" s="306">
        <v>1045347.08</v>
      </c>
    </row>
    <row r="18" spans="1:22" ht="18" customHeight="1" thickBot="1">
      <c r="A18" s="295" t="s">
        <v>329</v>
      </c>
      <c r="B18" s="296"/>
      <c r="C18" s="296"/>
      <c r="D18" s="296"/>
      <c r="E18" s="296"/>
      <c r="F18" s="296"/>
      <c r="G18" s="296"/>
      <c r="H18" s="298">
        <f>SUM(H15:H17)</f>
        <v>6251612.05</v>
      </c>
      <c r="I18" s="299"/>
      <c r="J18" s="300"/>
      <c r="K18" s="299">
        <f>SUM(K15:K17)</f>
        <v>6812786.870000001</v>
      </c>
      <c r="L18" s="299"/>
      <c r="M18" s="299"/>
      <c r="N18" s="298">
        <f>SUM(N15:N17)</f>
        <v>6497074.960000001</v>
      </c>
      <c r="O18" s="299"/>
      <c r="P18" s="300"/>
      <c r="Q18" s="298">
        <f>SUM(Q15:Q17)</f>
        <v>7284680.42</v>
      </c>
      <c r="R18" s="299"/>
      <c r="S18" s="300"/>
      <c r="T18" s="298">
        <f>SUM(T15:T17)</f>
        <v>7466838.229999999</v>
      </c>
      <c r="U18" s="299"/>
      <c r="V18" s="300"/>
    </row>
    <row r="19" spans="1:19" s="192" customFormat="1" ht="27.75" customHeight="1">
      <c r="A19" s="207" t="s">
        <v>327</v>
      </c>
      <c r="B19" s="208"/>
      <c r="C19" s="208"/>
      <c r="D19" s="208"/>
      <c r="E19" s="208"/>
      <c r="H19" s="209"/>
      <c r="I19" s="209"/>
      <c r="J19" s="209"/>
      <c r="K19" s="209"/>
      <c r="L19" s="210"/>
      <c r="M19" s="210"/>
      <c r="N19" s="210"/>
      <c r="O19" s="210"/>
      <c r="P19" s="210"/>
      <c r="Q19" s="210"/>
      <c r="R19" s="210"/>
      <c r="S19" s="210"/>
    </row>
    <row r="20" spans="1:22" ht="18" customHeight="1">
      <c r="A20" s="73"/>
      <c r="B20" s="74"/>
      <c r="C20" s="74"/>
      <c r="D20" s="74"/>
      <c r="E20" s="74"/>
      <c r="F20" s="74"/>
      <c r="G20" s="74"/>
      <c r="H20" s="324" t="s">
        <v>32</v>
      </c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326"/>
      <c r="V20" s="327"/>
    </row>
    <row r="21" spans="1:22" ht="18" customHeight="1">
      <c r="A21" s="322" t="s">
        <v>2</v>
      </c>
      <c r="B21" s="322"/>
      <c r="C21" s="322"/>
      <c r="D21" s="322"/>
      <c r="E21" s="322"/>
      <c r="F21" s="322"/>
      <c r="G21" s="322"/>
      <c r="H21" s="323">
        <f>K21-1</f>
        <v>2014</v>
      </c>
      <c r="I21" s="323"/>
      <c r="J21" s="323"/>
      <c r="K21" s="323">
        <f>N21-1</f>
        <v>2015</v>
      </c>
      <c r="L21" s="323"/>
      <c r="M21" s="323"/>
      <c r="N21" s="323">
        <f>Q21-1</f>
        <v>2016</v>
      </c>
      <c r="O21" s="323"/>
      <c r="P21" s="323"/>
      <c r="Q21" s="323">
        <f>T21-1</f>
        <v>2017</v>
      </c>
      <c r="R21" s="323"/>
      <c r="S21" s="323"/>
      <c r="T21" s="323">
        <f>R2</f>
        <v>2018</v>
      </c>
      <c r="U21" s="323"/>
      <c r="V21" s="323"/>
    </row>
    <row r="22" spans="1:22" ht="18" customHeight="1">
      <c r="A22" s="307" t="s">
        <v>17</v>
      </c>
      <c r="B22" s="308"/>
      <c r="C22" s="308"/>
      <c r="D22" s="308"/>
      <c r="E22" s="308"/>
      <c r="F22" s="308"/>
      <c r="G22" s="309"/>
      <c r="H22" s="319">
        <v>342058.94</v>
      </c>
      <c r="I22" s="320">
        <v>373432.17</v>
      </c>
      <c r="J22" s="321">
        <v>697745.74</v>
      </c>
      <c r="K22" s="319">
        <v>394804.54</v>
      </c>
      <c r="L22" s="320">
        <v>373432.17</v>
      </c>
      <c r="M22" s="321">
        <v>697745.74</v>
      </c>
      <c r="N22" s="319">
        <v>444315.71</v>
      </c>
      <c r="O22" s="320">
        <v>373432.17</v>
      </c>
      <c r="P22" s="321">
        <v>697745.74</v>
      </c>
      <c r="Q22" s="319">
        <v>470488.64</v>
      </c>
      <c r="R22" s="320">
        <v>373432.17</v>
      </c>
      <c r="S22" s="321">
        <v>697745.74</v>
      </c>
      <c r="T22" s="319">
        <v>441216.62</v>
      </c>
      <c r="U22" s="320">
        <v>373432.17</v>
      </c>
      <c r="V22" s="321">
        <v>697745.74</v>
      </c>
    </row>
    <row r="23" spans="1:22" ht="18" customHeight="1">
      <c r="A23" s="307" t="s">
        <v>15</v>
      </c>
      <c r="B23" s="308"/>
      <c r="C23" s="308"/>
      <c r="D23" s="308"/>
      <c r="E23" s="308"/>
      <c r="F23" s="308"/>
      <c r="G23" s="309"/>
      <c r="H23" s="316">
        <v>5496598.49</v>
      </c>
      <c r="I23" s="317">
        <v>12728583.2</v>
      </c>
      <c r="J23" s="318">
        <v>13240574.68</v>
      </c>
      <c r="K23" s="316">
        <v>5132340.86</v>
      </c>
      <c r="L23" s="317">
        <v>12728583.2</v>
      </c>
      <c r="M23" s="318">
        <v>13240574.68</v>
      </c>
      <c r="N23" s="316">
        <v>6044340.45</v>
      </c>
      <c r="O23" s="317">
        <v>12728583.2</v>
      </c>
      <c r="P23" s="318">
        <v>13240574.68</v>
      </c>
      <c r="Q23" s="316">
        <v>5946958.93</v>
      </c>
      <c r="R23" s="317">
        <v>12728583.2</v>
      </c>
      <c r="S23" s="318">
        <v>13240574.68</v>
      </c>
      <c r="T23" s="316">
        <v>5934005.1</v>
      </c>
      <c r="U23" s="317">
        <v>12728583.2</v>
      </c>
      <c r="V23" s="318">
        <v>13240574.68</v>
      </c>
    </row>
    <row r="24" spans="1:22" ht="18" customHeight="1">
      <c r="A24" s="307" t="s">
        <v>16</v>
      </c>
      <c r="B24" s="308"/>
      <c r="C24" s="308"/>
      <c r="D24" s="308"/>
      <c r="E24" s="308"/>
      <c r="F24" s="308"/>
      <c r="G24" s="309"/>
      <c r="H24" s="316">
        <v>388440.67</v>
      </c>
      <c r="I24" s="317">
        <v>548784.99</v>
      </c>
      <c r="J24" s="318">
        <v>408005.67</v>
      </c>
      <c r="K24" s="316">
        <v>257897.17</v>
      </c>
      <c r="L24" s="317">
        <v>548784.99</v>
      </c>
      <c r="M24" s="318">
        <v>408005.67</v>
      </c>
      <c r="N24" s="316">
        <v>314276.8</v>
      </c>
      <c r="O24" s="317">
        <v>548784.99</v>
      </c>
      <c r="P24" s="318">
        <v>408005.67</v>
      </c>
      <c r="Q24" s="316">
        <v>237929.39</v>
      </c>
      <c r="R24" s="317">
        <v>548784.99</v>
      </c>
      <c r="S24" s="318">
        <v>408005.67</v>
      </c>
      <c r="T24" s="316">
        <v>263267.5</v>
      </c>
      <c r="U24" s="317">
        <v>548784.99</v>
      </c>
      <c r="V24" s="318">
        <v>408005.67</v>
      </c>
    </row>
    <row r="25" spans="1:22" ht="18" customHeight="1" thickBot="1">
      <c r="A25" s="301" t="s">
        <v>3</v>
      </c>
      <c r="B25" s="302"/>
      <c r="C25" s="302"/>
      <c r="D25" s="302"/>
      <c r="E25" s="302"/>
      <c r="F25" s="302"/>
      <c r="G25" s="303"/>
      <c r="H25" s="304">
        <v>0</v>
      </c>
      <c r="I25" s="305">
        <v>0</v>
      </c>
      <c r="J25" s="306">
        <v>0</v>
      </c>
      <c r="K25" s="304">
        <v>0</v>
      </c>
      <c r="L25" s="305">
        <v>0</v>
      </c>
      <c r="M25" s="306">
        <v>0</v>
      </c>
      <c r="N25" s="304">
        <v>0</v>
      </c>
      <c r="O25" s="305">
        <v>0</v>
      </c>
      <c r="P25" s="306">
        <v>0</v>
      </c>
      <c r="Q25" s="304">
        <v>0</v>
      </c>
      <c r="R25" s="305">
        <v>0</v>
      </c>
      <c r="S25" s="306">
        <v>0</v>
      </c>
      <c r="T25" s="304">
        <v>0</v>
      </c>
      <c r="U25" s="305">
        <v>0</v>
      </c>
      <c r="V25" s="306">
        <v>0</v>
      </c>
    </row>
    <row r="26" spans="1:22" ht="18" customHeight="1" thickBot="1">
      <c r="A26" s="280" t="s">
        <v>328</v>
      </c>
      <c r="B26" s="281"/>
      <c r="C26" s="281"/>
      <c r="D26" s="281"/>
      <c r="E26" s="281"/>
      <c r="F26" s="281"/>
      <c r="G26" s="282"/>
      <c r="H26" s="313">
        <f>SUM(H22:H25)</f>
        <v>6227098.100000001</v>
      </c>
      <c r="I26" s="314"/>
      <c r="J26" s="314"/>
      <c r="K26" s="313">
        <f>SUM(K22:K25)</f>
        <v>5785042.57</v>
      </c>
      <c r="L26" s="314"/>
      <c r="M26" s="315"/>
      <c r="N26" s="314">
        <f>SUM(N22:N25)</f>
        <v>6802932.96</v>
      </c>
      <c r="O26" s="314"/>
      <c r="P26" s="314"/>
      <c r="Q26" s="313">
        <f>SUM(Q22:Q25)</f>
        <v>6655376.959999999</v>
      </c>
      <c r="R26" s="314"/>
      <c r="S26" s="315"/>
      <c r="T26" s="313">
        <f>SUM(T22:T25)</f>
        <v>6638489.22</v>
      </c>
      <c r="U26" s="314"/>
      <c r="V26" s="315"/>
    </row>
    <row r="27" spans="1:22" ht="18" customHeight="1">
      <c r="A27" s="307" t="s">
        <v>30</v>
      </c>
      <c r="B27" s="308"/>
      <c r="C27" s="308"/>
      <c r="D27" s="308"/>
      <c r="E27" s="308"/>
      <c r="F27" s="308"/>
      <c r="G27" s="309"/>
      <c r="H27" s="310">
        <v>1774118.93</v>
      </c>
      <c r="I27" s="311">
        <v>6001218.28833333</v>
      </c>
      <c r="J27" s="312">
        <v>5811470.08333333</v>
      </c>
      <c r="K27" s="310">
        <v>1907966.8</v>
      </c>
      <c r="L27" s="311">
        <v>6001218.28833333</v>
      </c>
      <c r="M27" s="312">
        <v>5811470.08333333</v>
      </c>
      <c r="N27" s="310">
        <v>1237637.4</v>
      </c>
      <c r="O27" s="311">
        <v>6001218.28833333</v>
      </c>
      <c r="P27" s="312">
        <v>5811470.08333333</v>
      </c>
      <c r="Q27" s="310">
        <v>1651829.17</v>
      </c>
      <c r="R27" s="311">
        <v>6001218.28833333</v>
      </c>
      <c r="S27" s="312">
        <v>5811470.08333333</v>
      </c>
      <c r="T27" s="310">
        <v>1201933.69</v>
      </c>
      <c r="U27" s="311">
        <v>6001218.28833333</v>
      </c>
      <c r="V27" s="312">
        <v>5811470.08333333</v>
      </c>
    </row>
    <row r="28" spans="1:22" ht="18" customHeight="1" thickBot="1">
      <c r="A28" s="301" t="s">
        <v>3</v>
      </c>
      <c r="B28" s="302"/>
      <c r="C28" s="302"/>
      <c r="D28" s="302"/>
      <c r="E28" s="302"/>
      <c r="F28" s="302"/>
      <c r="G28" s="303"/>
      <c r="H28" s="304">
        <v>0</v>
      </c>
      <c r="I28" s="305">
        <v>0</v>
      </c>
      <c r="J28" s="306">
        <v>0</v>
      </c>
      <c r="K28" s="304">
        <v>0</v>
      </c>
      <c r="L28" s="305">
        <v>0</v>
      </c>
      <c r="M28" s="306">
        <v>0</v>
      </c>
      <c r="N28" s="304">
        <v>0</v>
      </c>
      <c r="O28" s="305">
        <v>0</v>
      </c>
      <c r="P28" s="306">
        <v>0</v>
      </c>
      <c r="Q28" s="304">
        <v>0</v>
      </c>
      <c r="R28" s="305">
        <v>0</v>
      </c>
      <c r="S28" s="306">
        <v>0</v>
      </c>
      <c r="T28" s="304">
        <v>400000</v>
      </c>
      <c r="U28" s="305">
        <v>0</v>
      </c>
      <c r="V28" s="306">
        <v>0</v>
      </c>
    </row>
    <row r="29" spans="1:22" ht="18" customHeight="1" thickBot="1">
      <c r="A29" s="295" t="s">
        <v>329</v>
      </c>
      <c r="B29" s="296"/>
      <c r="C29" s="296"/>
      <c r="D29" s="296"/>
      <c r="E29" s="296"/>
      <c r="F29" s="296"/>
      <c r="G29" s="297"/>
      <c r="H29" s="298">
        <f>SUM(H26:H28)</f>
        <v>8001217.03</v>
      </c>
      <c r="I29" s="299"/>
      <c r="J29" s="299"/>
      <c r="K29" s="298">
        <f>SUM(K26:K28)</f>
        <v>7693009.37</v>
      </c>
      <c r="L29" s="299"/>
      <c r="M29" s="300"/>
      <c r="N29" s="299">
        <f>SUM(N26:N28)</f>
        <v>8040570.359999999</v>
      </c>
      <c r="O29" s="299"/>
      <c r="P29" s="299"/>
      <c r="Q29" s="298">
        <f>SUM(Q26:Q28)</f>
        <v>8307206.129999999</v>
      </c>
      <c r="R29" s="299"/>
      <c r="S29" s="300"/>
      <c r="T29" s="298">
        <f>SUM(T26:T28)</f>
        <v>8240422.91</v>
      </c>
      <c r="U29" s="299"/>
      <c r="V29" s="300"/>
    </row>
    <row r="30" spans="1:19" ht="16.5" customHeight="1">
      <c r="A30" s="106" t="s">
        <v>327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</sheetData>
  <sheetProtection/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0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34" t="str">
        <f>Coordonnées!A1</f>
        <v>Synthèse des Comptes</v>
      </c>
      <c r="B1" s="235"/>
      <c r="C1" s="235"/>
      <c r="D1" s="231" t="str">
        <f>Coordonnées!D1</f>
        <v>Administration communale de :</v>
      </c>
      <c r="E1" s="231"/>
      <c r="F1" s="231"/>
      <c r="G1" s="231"/>
      <c r="H1" s="231"/>
      <c r="I1" s="231"/>
      <c r="J1" s="229" t="str">
        <f>Coordonnées!J1</f>
        <v>BEAUVECHAIN</v>
      </c>
      <c r="K1" s="229"/>
      <c r="L1" s="229"/>
      <c r="M1" s="229"/>
      <c r="N1" s="229"/>
      <c r="O1" s="229"/>
      <c r="P1" s="251" t="str">
        <f>Coordonnées!P1</f>
        <v>Code INS</v>
      </c>
      <c r="Q1" s="252"/>
      <c r="R1" s="247">
        <f>Coordonnées!R1</f>
        <v>25005</v>
      </c>
      <c r="S1" s="248"/>
    </row>
    <row r="2" spans="1:19" ht="12.75">
      <c r="A2" s="236"/>
      <c r="B2" s="237"/>
      <c r="C2" s="237"/>
      <c r="D2" s="232"/>
      <c r="E2" s="232"/>
      <c r="F2" s="233"/>
      <c r="G2" s="233"/>
      <c r="H2" s="232"/>
      <c r="I2" s="232"/>
      <c r="J2" s="230"/>
      <c r="K2" s="230"/>
      <c r="L2" s="230"/>
      <c r="M2" s="230"/>
      <c r="N2" s="230"/>
      <c r="O2" s="230"/>
      <c r="P2" s="253" t="str">
        <f>Coordonnées!P2</f>
        <v>Exercice:</v>
      </c>
      <c r="Q2" s="254"/>
      <c r="R2" s="249">
        <f>Coordonnées!R2</f>
        <v>2018</v>
      </c>
      <c r="S2" s="250"/>
    </row>
    <row r="3" spans="1:19" ht="12.75">
      <c r="A3" s="205" t="str">
        <f>Coordonnées!A3</f>
        <v>Modèle officiel généré par l'apllication eComptes © SPW.INTERIEUR &amp; ACTION SOCIALE</v>
      </c>
      <c r="B3" s="30"/>
      <c r="C3" s="30"/>
      <c r="D3" s="30"/>
      <c r="E3" s="30"/>
      <c r="F3" s="60"/>
      <c r="G3" s="60"/>
      <c r="H3" s="58"/>
      <c r="I3" s="58"/>
      <c r="J3" s="59"/>
      <c r="K3" s="59"/>
      <c r="L3" s="59"/>
      <c r="M3" s="59"/>
      <c r="N3" s="58"/>
      <c r="O3" s="58"/>
      <c r="P3" s="257" t="str">
        <f>Coordonnées!P3</f>
        <v>Version:</v>
      </c>
      <c r="Q3" s="258"/>
      <c r="R3" s="255">
        <f>Coordonnées!R3</f>
        <v>1</v>
      </c>
      <c r="S3" s="256"/>
    </row>
    <row r="4" spans="1:19" ht="12.75" customHeight="1">
      <c r="A4" s="68"/>
      <c r="B4" s="68"/>
      <c r="C4" s="68"/>
      <c r="D4" s="68"/>
      <c r="E4" s="68"/>
      <c r="F4" s="68"/>
      <c r="G4" s="6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6.5" customHeight="1">
      <c r="A5" s="3"/>
      <c r="B5" s="49"/>
      <c r="C5" s="49"/>
      <c r="D5" s="49"/>
      <c r="E5" s="49"/>
      <c r="L5" s="71"/>
      <c r="M5" s="71"/>
      <c r="N5" s="71"/>
      <c r="O5" s="71"/>
      <c r="P5" s="71"/>
      <c r="Q5" s="71"/>
      <c r="R5" s="70"/>
      <c r="S5" s="70"/>
    </row>
    <row r="6" spans="1:22" ht="18" customHeight="1">
      <c r="A6" s="28"/>
      <c r="B6" s="49"/>
      <c r="C6" s="49"/>
      <c r="D6" s="49"/>
      <c r="E6" s="49"/>
      <c r="H6" s="335" t="s">
        <v>304</v>
      </c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6"/>
      <c r="U6" s="336"/>
      <c r="V6" s="336"/>
    </row>
    <row r="7" spans="1:22" ht="18" customHeight="1">
      <c r="A7" s="72"/>
      <c r="B7" s="75"/>
      <c r="C7" s="74"/>
      <c r="D7" s="74"/>
      <c r="E7" s="74"/>
      <c r="F7" s="74"/>
      <c r="G7" s="74"/>
      <c r="H7" s="337" t="str">
        <f>Coordonnées!$H$16</f>
        <v>Compte</v>
      </c>
      <c r="I7" s="337"/>
      <c r="J7" s="337"/>
      <c r="K7" s="337" t="str">
        <f>Coordonnées!$H$16</f>
        <v>Compte</v>
      </c>
      <c r="L7" s="337"/>
      <c r="M7" s="337"/>
      <c r="N7" s="337" t="str">
        <f>Coordonnées!$H$16</f>
        <v>Compte</v>
      </c>
      <c r="O7" s="337"/>
      <c r="P7" s="337"/>
      <c r="Q7" s="337" t="str">
        <f>Coordonnées!$H$16</f>
        <v>Compte</v>
      </c>
      <c r="R7" s="337"/>
      <c r="S7" s="337"/>
      <c r="T7" s="337" t="str">
        <f>Coordonnées!$H$16</f>
        <v>Compte</v>
      </c>
      <c r="U7" s="337"/>
      <c r="V7" s="337"/>
    </row>
    <row r="8" spans="1:22" ht="18" customHeight="1">
      <c r="A8" s="72"/>
      <c r="B8" s="78"/>
      <c r="C8" s="74"/>
      <c r="D8" s="74"/>
      <c r="E8" s="74"/>
      <c r="F8" s="74"/>
      <c r="G8" s="74"/>
      <c r="H8" s="330" t="s">
        <v>302</v>
      </c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2"/>
      <c r="U8" s="332"/>
      <c r="V8" s="333"/>
    </row>
    <row r="9" spans="1:22" ht="18" customHeight="1">
      <c r="A9" s="322" t="s">
        <v>2</v>
      </c>
      <c r="B9" s="334"/>
      <c r="C9" s="322"/>
      <c r="D9" s="322"/>
      <c r="E9" s="322"/>
      <c r="F9" s="322"/>
      <c r="G9" s="322"/>
      <c r="H9" s="323">
        <f>K9-1</f>
        <v>2014</v>
      </c>
      <c r="I9" s="323"/>
      <c r="J9" s="323"/>
      <c r="K9" s="323">
        <f>N9-1</f>
        <v>2015</v>
      </c>
      <c r="L9" s="323"/>
      <c r="M9" s="323"/>
      <c r="N9" s="323">
        <f>Q9-1</f>
        <v>2016</v>
      </c>
      <c r="O9" s="323"/>
      <c r="P9" s="323"/>
      <c r="Q9" s="323">
        <f>T9-1</f>
        <v>2017</v>
      </c>
      <c r="R9" s="323"/>
      <c r="S9" s="323"/>
      <c r="T9" s="323">
        <f>R2</f>
        <v>2018</v>
      </c>
      <c r="U9" s="323"/>
      <c r="V9" s="323"/>
    </row>
    <row r="10" spans="1:22" ht="18" customHeight="1">
      <c r="A10" s="328" t="s">
        <v>15</v>
      </c>
      <c r="B10" s="329"/>
      <c r="C10" s="329"/>
      <c r="D10" s="329"/>
      <c r="E10" s="329"/>
      <c r="F10" s="329"/>
      <c r="G10" s="329"/>
      <c r="H10" s="319">
        <v>0</v>
      </c>
      <c r="I10" s="320">
        <v>5512664.26</v>
      </c>
      <c r="J10" s="321">
        <v>5512664.26</v>
      </c>
      <c r="K10" s="319">
        <v>449.13</v>
      </c>
      <c r="L10" s="320">
        <v>5512664.26</v>
      </c>
      <c r="M10" s="321">
        <v>5512664.26</v>
      </c>
      <c r="N10" s="319">
        <v>250.46</v>
      </c>
      <c r="O10" s="320">
        <v>5512664.26</v>
      </c>
      <c r="P10" s="321">
        <v>5512664.26</v>
      </c>
      <c r="Q10" s="319">
        <v>25112.52</v>
      </c>
      <c r="R10" s="320">
        <v>5512664.26</v>
      </c>
      <c r="S10" s="321">
        <v>5512664.26</v>
      </c>
      <c r="T10" s="319">
        <v>0</v>
      </c>
      <c r="U10" s="320">
        <v>5512664.26</v>
      </c>
      <c r="V10" s="321">
        <v>5512664.26</v>
      </c>
    </row>
    <row r="11" spans="1:22" ht="18" customHeight="1">
      <c r="A11" s="307" t="s">
        <v>305</v>
      </c>
      <c r="B11" s="308"/>
      <c r="C11" s="308"/>
      <c r="D11" s="308"/>
      <c r="E11" s="308"/>
      <c r="F11" s="308"/>
      <c r="G11" s="308"/>
      <c r="H11" s="316">
        <v>1022160.9</v>
      </c>
      <c r="I11" s="317">
        <v>2726342.74</v>
      </c>
      <c r="J11" s="318">
        <v>2726342.74</v>
      </c>
      <c r="K11" s="316">
        <v>1786697.29</v>
      </c>
      <c r="L11" s="317">
        <v>2726342.74</v>
      </c>
      <c r="M11" s="318">
        <v>2726342.74</v>
      </c>
      <c r="N11" s="316">
        <v>2220735</v>
      </c>
      <c r="O11" s="317">
        <v>2726342.74</v>
      </c>
      <c r="P11" s="318">
        <v>2726342.74</v>
      </c>
      <c r="Q11" s="316">
        <v>1547232.66</v>
      </c>
      <c r="R11" s="317">
        <v>2726342.74</v>
      </c>
      <c r="S11" s="318">
        <v>2726342.74</v>
      </c>
      <c r="T11" s="316">
        <v>2236738.98</v>
      </c>
      <c r="U11" s="317">
        <v>2726342.74</v>
      </c>
      <c r="V11" s="318">
        <v>2726342.74</v>
      </c>
    </row>
    <row r="12" spans="1:22" ht="18" customHeight="1">
      <c r="A12" s="307" t="s">
        <v>16</v>
      </c>
      <c r="B12" s="308"/>
      <c r="C12" s="308"/>
      <c r="D12" s="308"/>
      <c r="E12" s="308"/>
      <c r="F12" s="308"/>
      <c r="G12" s="308"/>
      <c r="H12" s="316">
        <v>52912.71</v>
      </c>
      <c r="I12" s="317">
        <v>4264832.04</v>
      </c>
      <c r="J12" s="318">
        <v>4264832.04</v>
      </c>
      <c r="K12" s="316">
        <v>63153.06</v>
      </c>
      <c r="L12" s="317">
        <v>4264832.04</v>
      </c>
      <c r="M12" s="318">
        <v>4264832.04</v>
      </c>
      <c r="N12" s="316">
        <v>65546.58</v>
      </c>
      <c r="O12" s="317">
        <v>4264832.04</v>
      </c>
      <c r="P12" s="318">
        <v>4264832.04</v>
      </c>
      <c r="Q12" s="316">
        <v>65546.58</v>
      </c>
      <c r="R12" s="317">
        <v>4264832.04</v>
      </c>
      <c r="S12" s="318">
        <v>4264832.04</v>
      </c>
      <c r="T12" s="316">
        <v>76066.78</v>
      </c>
      <c r="U12" s="317">
        <v>4264832.04</v>
      </c>
      <c r="V12" s="318">
        <v>4264832.04</v>
      </c>
    </row>
    <row r="13" spans="1:22" ht="18" customHeight="1">
      <c r="A13" s="307" t="s">
        <v>3</v>
      </c>
      <c r="B13" s="308"/>
      <c r="C13" s="308"/>
      <c r="D13" s="308"/>
      <c r="E13" s="308"/>
      <c r="F13" s="308"/>
      <c r="G13" s="308"/>
      <c r="H13" s="316">
        <v>0</v>
      </c>
      <c r="I13" s="317">
        <v>41563.69</v>
      </c>
      <c r="J13" s="318">
        <v>41563.69</v>
      </c>
      <c r="K13" s="316">
        <v>0</v>
      </c>
      <c r="L13" s="317">
        <v>41563.69</v>
      </c>
      <c r="M13" s="318">
        <v>41563.69</v>
      </c>
      <c r="N13" s="316">
        <v>0</v>
      </c>
      <c r="O13" s="317">
        <v>41563.69</v>
      </c>
      <c r="P13" s="318">
        <v>41563.69</v>
      </c>
      <c r="Q13" s="316">
        <v>0</v>
      </c>
      <c r="R13" s="317">
        <v>41563.69</v>
      </c>
      <c r="S13" s="318">
        <v>41563.69</v>
      </c>
      <c r="T13" s="316">
        <v>0</v>
      </c>
      <c r="U13" s="317">
        <v>41563.69</v>
      </c>
      <c r="V13" s="318">
        <v>41563.69</v>
      </c>
    </row>
    <row r="14" spans="1:22" ht="18" customHeight="1" thickBot="1">
      <c r="A14" s="301"/>
      <c r="B14" s="302"/>
      <c r="C14" s="302"/>
      <c r="D14" s="302"/>
      <c r="E14" s="302"/>
      <c r="F14" s="302"/>
      <c r="G14" s="302"/>
      <c r="H14" s="304">
        <v>0</v>
      </c>
      <c r="I14" s="305">
        <v>0</v>
      </c>
      <c r="J14" s="306">
        <v>0</v>
      </c>
      <c r="K14" s="304">
        <v>0</v>
      </c>
      <c r="L14" s="305">
        <v>0</v>
      </c>
      <c r="M14" s="306">
        <v>0</v>
      </c>
      <c r="N14" s="304">
        <v>0</v>
      </c>
      <c r="O14" s="305">
        <v>0</v>
      </c>
      <c r="P14" s="306">
        <v>0</v>
      </c>
      <c r="Q14" s="304">
        <v>0</v>
      </c>
      <c r="R14" s="305">
        <v>0</v>
      </c>
      <c r="S14" s="306">
        <v>0</v>
      </c>
      <c r="T14" s="304">
        <v>0</v>
      </c>
      <c r="U14" s="305">
        <v>0</v>
      </c>
      <c r="V14" s="306">
        <v>0</v>
      </c>
    </row>
    <row r="15" spans="1:22" ht="18" customHeight="1" thickBot="1">
      <c r="A15" s="280" t="s">
        <v>328</v>
      </c>
      <c r="B15" s="281"/>
      <c r="C15" s="281"/>
      <c r="D15" s="281"/>
      <c r="E15" s="281"/>
      <c r="F15" s="281"/>
      <c r="G15" s="281"/>
      <c r="H15" s="313">
        <f>SUM(H10:H14)</f>
        <v>1075073.61</v>
      </c>
      <c r="I15" s="314"/>
      <c r="J15" s="315"/>
      <c r="K15" s="314">
        <f>SUM(K10:K14)</f>
        <v>1850299.48</v>
      </c>
      <c r="L15" s="314"/>
      <c r="M15" s="314"/>
      <c r="N15" s="313">
        <f>SUM(N10:N14)</f>
        <v>2286532.04</v>
      </c>
      <c r="O15" s="314"/>
      <c r="P15" s="315"/>
      <c r="Q15" s="314">
        <f>SUM(Q10:Q14)</f>
        <v>1637891.76</v>
      </c>
      <c r="R15" s="314"/>
      <c r="S15" s="315"/>
      <c r="T15" s="314">
        <f>SUM(T10:T14)</f>
        <v>2312805.76</v>
      </c>
      <c r="U15" s="314"/>
      <c r="V15" s="315"/>
    </row>
    <row r="16" spans="1:22" ht="18" customHeight="1">
      <c r="A16" s="307" t="s">
        <v>30</v>
      </c>
      <c r="B16" s="308"/>
      <c r="C16" s="308"/>
      <c r="D16" s="308"/>
      <c r="E16" s="308"/>
      <c r="F16" s="308"/>
      <c r="G16" s="308"/>
      <c r="H16" s="310">
        <v>1677533.42</v>
      </c>
      <c r="I16" s="311">
        <v>1521059.02</v>
      </c>
      <c r="J16" s="312">
        <v>2351270.66</v>
      </c>
      <c r="K16" s="310">
        <v>598040.99</v>
      </c>
      <c r="L16" s="311">
        <v>1659060.83</v>
      </c>
      <c r="M16" s="312">
        <v>1521059.02</v>
      </c>
      <c r="N16" s="310">
        <v>1412004.18</v>
      </c>
      <c r="O16" s="311">
        <v>2230351.92</v>
      </c>
      <c r="P16" s="312">
        <v>1659060.83</v>
      </c>
      <c r="Q16" s="310">
        <v>2717995.61</v>
      </c>
      <c r="R16" s="311">
        <v>2351270.66</v>
      </c>
      <c r="S16" s="312">
        <v>2230351.92</v>
      </c>
      <c r="T16" s="310">
        <v>2880023.19</v>
      </c>
      <c r="U16" s="311">
        <v>2351270.66</v>
      </c>
      <c r="V16" s="312">
        <v>2230351.92</v>
      </c>
    </row>
    <row r="17" spans="1:22" ht="18" customHeight="1" thickBot="1">
      <c r="A17" s="301" t="s">
        <v>3</v>
      </c>
      <c r="B17" s="302"/>
      <c r="C17" s="302"/>
      <c r="D17" s="302"/>
      <c r="E17" s="302"/>
      <c r="F17" s="302"/>
      <c r="G17" s="302"/>
      <c r="H17" s="304">
        <v>226151.17</v>
      </c>
      <c r="I17" s="305">
        <v>1192323.53</v>
      </c>
      <c r="J17" s="306">
        <v>824300.6</v>
      </c>
      <c r="K17" s="304">
        <v>622111.43</v>
      </c>
      <c r="L17" s="305">
        <v>4295659.86</v>
      </c>
      <c r="M17" s="306">
        <v>1192323.53</v>
      </c>
      <c r="N17" s="304">
        <v>974757.65</v>
      </c>
      <c r="O17" s="305">
        <v>1045347.08</v>
      </c>
      <c r="P17" s="306">
        <v>4295659.86</v>
      </c>
      <c r="Q17" s="304">
        <v>198128.5</v>
      </c>
      <c r="R17" s="305">
        <v>824300.6</v>
      </c>
      <c r="S17" s="306">
        <v>1045347.08</v>
      </c>
      <c r="T17" s="304">
        <v>570031.59</v>
      </c>
      <c r="U17" s="305">
        <v>824300.6</v>
      </c>
      <c r="V17" s="306">
        <v>1045347.08</v>
      </c>
    </row>
    <row r="18" spans="1:22" ht="18" customHeight="1" thickBot="1">
      <c r="A18" s="295" t="s">
        <v>329</v>
      </c>
      <c r="B18" s="296"/>
      <c r="C18" s="296"/>
      <c r="D18" s="296"/>
      <c r="E18" s="296"/>
      <c r="F18" s="296"/>
      <c r="G18" s="296"/>
      <c r="H18" s="298">
        <f>SUM(H15:H17)</f>
        <v>2978758.2</v>
      </c>
      <c r="I18" s="299"/>
      <c r="J18" s="300"/>
      <c r="K18" s="299">
        <f>SUM(K15:K17)</f>
        <v>3070451.9</v>
      </c>
      <c r="L18" s="299"/>
      <c r="M18" s="299"/>
      <c r="N18" s="298">
        <f>SUM(N15:N17)</f>
        <v>4673293.87</v>
      </c>
      <c r="O18" s="299"/>
      <c r="P18" s="300"/>
      <c r="Q18" s="298">
        <f>SUM(Q15:Q17)</f>
        <v>4554015.87</v>
      </c>
      <c r="R18" s="299"/>
      <c r="S18" s="300"/>
      <c r="T18" s="298">
        <f>SUM(T15:T17)</f>
        <v>5762860.539999999</v>
      </c>
      <c r="U18" s="299"/>
      <c r="V18" s="300"/>
    </row>
    <row r="19" spans="1:19" s="192" customFormat="1" ht="27.75" customHeight="1">
      <c r="A19" s="207" t="s">
        <v>327</v>
      </c>
      <c r="B19" s="208"/>
      <c r="C19" s="208"/>
      <c r="D19" s="208"/>
      <c r="E19" s="208"/>
      <c r="H19" s="209"/>
      <c r="I19" s="209"/>
      <c r="J19" s="209"/>
      <c r="K19" s="209"/>
      <c r="L19" s="210"/>
      <c r="M19" s="210"/>
      <c r="N19" s="210"/>
      <c r="O19" s="210"/>
      <c r="P19" s="210"/>
      <c r="Q19" s="210"/>
      <c r="R19" s="210"/>
      <c r="S19" s="210"/>
    </row>
    <row r="20" spans="1:22" ht="18" customHeight="1">
      <c r="A20" s="73"/>
      <c r="B20" s="74"/>
      <c r="C20" s="74"/>
      <c r="D20" s="74"/>
      <c r="E20" s="74"/>
      <c r="F20" s="74"/>
      <c r="G20" s="74"/>
      <c r="H20" s="324" t="s">
        <v>303</v>
      </c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326"/>
      <c r="V20" s="327"/>
    </row>
    <row r="21" spans="1:22" ht="18" customHeight="1">
      <c r="A21" s="322" t="s">
        <v>2</v>
      </c>
      <c r="B21" s="322"/>
      <c r="C21" s="322"/>
      <c r="D21" s="322"/>
      <c r="E21" s="322"/>
      <c r="F21" s="322"/>
      <c r="G21" s="322"/>
      <c r="H21" s="323">
        <f>K21-1</f>
        <v>2014</v>
      </c>
      <c r="I21" s="323"/>
      <c r="J21" s="323"/>
      <c r="K21" s="323">
        <f>N21-1</f>
        <v>2015</v>
      </c>
      <c r="L21" s="323"/>
      <c r="M21" s="323"/>
      <c r="N21" s="323">
        <f>Q21-1</f>
        <v>2016</v>
      </c>
      <c r="O21" s="323"/>
      <c r="P21" s="323"/>
      <c r="Q21" s="323">
        <f>T21-1</f>
        <v>2017</v>
      </c>
      <c r="R21" s="323"/>
      <c r="S21" s="323"/>
      <c r="T21" s="323">
        <f>R2</f>
        <v>2018</v>
      </c>
      <c r="U21" s="323"/>
      <c r="V21" s="323"/>
    </row>
    <row r="22" spans="1:22" ht="18" customHeight="1">
      <c r="A22" s="328" t="s">
        <v>15</v>
      </c>
      <c r="B22" s="329"/>
      <c r="C22" s="329"/>
      <c r="D22" s="329"/>
      <c r="E22" s="329"/>
      <c r="F22" s="329"/>
      <c r="G22" s="329"/>
      <c r="H22" s="319">
        <v>412916.24</v>
      </c>
      <c r="I22" s="320">
        <v>373432.17</v>
      </c>
      <c r="J22" s="321">
        <v>697745.74</v>
      </c>
      <c r="K22" s="319">
        <v>638851.25</v>
      </c>
      <c r="L22" s="320">
        <v>365967.42</v>
      </c>
      <c r="M22" s="321">
        <v>373432.17</v>
      </c>
      <c r="N22" s="319">
        <v>1271982.84</v>
      </c>
      <c r="O22" s="320">
        <v>414709.37</v>
      </c>
      <c r="P22" s="321">
        <v>365967.42</v>
      </c>
      <c r="Q22" s="319">
        <v>983696.16</v>
      </c>
      <c r="R22" s="320">
        <v>697745.74</v>
      </c>
      <c r="S22" s="321">
        <v>414709.37</v>
      </c>
      <c r="T22" s="319">
        <v>1061663.66</v>
      </c>
      <c r="U22" s="320">
        <v>557211.56</v>
      </c>
      <c r="V22" s="321">
        <v>577850.16</v>
      </c>
    </row>
    <row r="23" spans="1:22" ht="18" customHeight="1">
      <c r="A23" s="307" t="s">
        <v>305</v>
      </c>
      <c r="B23" s="308"/>
      <c r="C23" s="308"/>
      <c r="D23" s="308"/>
      <c r="E23" s="308"/>
      <c r="F23" s="308"/>
      <c r="G23" s="308"/>
      <c r="H23" s="316">
        <v>0</v>
      </c>
      <c r="I23" s="317">
        <v>12728583.2</v>
      </c>
      <c r="J23" s="318">
        <v>13240574.68</v>
      </c>
      <c r="K23" s="316">
        <v>19400</v>
      </c>
      <c r="L23" s="317">
        <v>12120371.99</v>
      </c>
      <c r="M23" s="318">
        <v>12728583.2</v>
      </c>
      <c r="N23" s="316">
        <v>20000</v>
      </c>
      <c r="O23" s="317">
        <v>12941517.73</v>
      </c>
      <c r="P23" s="318">
        <v>12120371.99</v>
      </c>
      <c r="Q23" s="316">
        <v>0</v>
      </c>
      <c r="R23" s="317">
        <v>13240574.68</v>
      </c>
      <c r="S23" s="318">
        <v>12941517.73</v>
      </c>
      <c r="T23" s="316">
        <v>315000</v>
      </c>
      <c r="U23" s="317">
        <v>13289626.9983333</v>
      </c>
      <c r="V23" s="318">
        <v>13396094.2633333</v>
      </c>
    </row>
    <row r="24" spans="1:22" ht="18" customHeight="1">
      <c r="A24" s="307" t="s">
        <v>16</v>
      </c>
      <c r="B24" s="308"/>
      <c r="C24" s="308"/>
      <c r="D24" s="308"/>
      <c r="E24" s="308"/>
      <c r="F24" s="308"/>
      <c r="G24" s="308"/>
      <c r="H24" s="316">
        <v>0</v>
      </c>
      <c r="I24" s="317">
        <v>548784.99</v>
      </c>
      <c r="J24" s="318">
        <v>408005.67</v>
      </c>
      <c r="K24" s="316">
        <v>0</v>
      </c>
      <c r="L24" s="317">
        <v>536819.05</v>
      </c>
      <c r="M24" s="318">
        <v>548784.99</v>
      </c>
      <c r="N24" s="316">
        <v>550000</v>
      </c>
      <c r="O24" s="317">
        <v>344975.81</v>
      </c>
      <c r="P24" s="318">
        <v>536819.05</v>
      </c>
      <c r="Q24" s="316">
        <v>0</v>
      </c>
      <c r="R24" s="317">
        <v>408005.67</v>
      </c>
      <c r="S24" s="318">
        <v>344975.81</v>
      </c>
      <c r="T24" s="316">
        <v>0</v>
      </c>
      <c r="U24" s="317">
        <v>128208.386666667</v>
      </c>
      <c r="V24" s="318">
        <v>26303.7966666667</v>
      </c>
    </row>
    <row r="25" spans="1:22" ht="18" customHeight="1" thickBot="1">
      <c r="A25" s="307" t="s">
        <v>3</v>
      </c>
      <c r="B25" s="308"/>
      <c r="C25" s="308"/>
      <c r="D25" s="308"/>
      <c r="E25" s="308"/>
      <c r="F25" s="308"/>
      <c r="G25" s="308"/>
      <c r="H25" s="304">
        <v>0</v>
      </c>
      <c r="I25" s="305">
        <v>0</v>
      </c>
      <c r="J25" s="306">
        <v>0</v>
      </c>
      <c r="K25" s="304">
        <v>0</v>
      </c>
      <c r="L25" s="305">
        <v>0</v>
      </c>
      <c r="M25" s="306">
        <v>0</v>
      </c>
      <c r="N25" s="304">
        <v>0</v>
      </c>
      <c r="O25" s="305">
        <v>0</v>
      </c>
      <c r="P25" s="306">
        <v>0</v>
      </c>
      <c r="Q25" s="304">
        <v>0</v>
      </c>
      <c r="R25" s="305">
        <v>0</v>
      </c>
      <c r="S25" s="306">
        <v>0</v>
      </c>
      <c r="T25" s="304">
        <v>0</v>
      </c>
      <c r="U25" s="305">
        <v>0</v>
      </c>
      <c r="V25" s="306">
        <v>0</v>
      </c>
    </row>
    <row r="26" spans="1:22" ht="18" customHeight="1" thickBot="1">
      <c r="A26" s="280" t="s">
        <v>328</v>
      </c>
      <c r="B26" s="281"/>
      <c r="C26" s="281"/>
      <c r="D26" s="281"/>
      <c r="E26" s="281"/>
      <c r="F26" s="281"/>
      <c r="G26" s="282"/>
      <c r="H26" s="313">
        <f>SUM(H22:H25)</f>
        <v>412916.24</v>
      </c>
      <c r="I26" s="314"/>
      <c r="J26" s="314"/>
      <c r="K26" s="313">
        <f>SUM(K22:K25)</f>
        <v>658251.25</v>
      </c>
      <c r="L26" s="314"/>
      <c r="M26" s="315"/>
      <c r="N26" s="314">
        <f>SUM(N22:N25)</f>
        <v>1841982.84</v>
      </c>
      <c r="O26" s="314"/>
      <c r="P26" s="314"/>
      <c r="Q26" s="313">
        <f>SUM(Q22:Q25)</f>
        <v>983696.16</v>
      </c>
      <c r="R26" s="314"/>
      <c r="S26" s="315"/>
      <c r="T26" s="313">
        <f>SUM(T22:T25)</f>
        <v>1376663.66</v>
      </c>
      <c r="U26" s="314"/>
      <c r="V26" s="315"/>
    </row>
    <row r="27" spans="1:22" ht="18" customHeight="1">
      <c r="A27" s="307" t="s">
        <v>30</v>
      </c>
      <c r="B27" s="308"/>
      <c r="C27" s="308"/>
      <c r="D27" s="308"/>
      <c r="E27" s="308"/>
      <c r="F27" s="308"/>
      <c r="G27" s="309"/>
      <c r="H27" s="310">
        <v>2170105.36</v>
      </c>
      <c r="I27" s="311"/>
      <c r="J27" s="312"/>
      <c r="K27" s="310">
        <v>1333854.08</v>
      </c>
      <c r="L27" s="311">
        <v>10122961.629999999</v>
      </c>
      <c r="M27" s="312">
        <v>6628334.5600000005</v>
      </c>
      <c r="N27" s="310">
        <v>1669411.98</v>
      </c>
      <c r="O27" s="311">
        <v>6248838.15</v>
      </c>
      <c r="P27" s="312">
        <v>10122961.629999999</v>
      </c>
      <c r="Q27" s="310">
        <v>2869683.68</v>
      </c>
      <c r="R27" s="311">
        <v>6834216</v>
      </c>
      <c r="S27" s="312">
        <v>6248838.15</v>
      </c>
      <c r="T27" s="310">
        <v>2863379.78</v>
      </c>
      <c r="U27" s="311">
        <v>6001218.28833333</v>
      </c>
      <c r="V27" s="312">
        <v>5811470.08333333</v>
      </c>
    </row>
    <row r="28" spans="1:22" ht="18" customHeight="1" thickBot="1">
      <c r="A28" s="301" t="s">
        <v>3</v>
      </c>
      <c r="B28" s="302"/>
      <c r="C28" s="302"/>
      <c r="D28" s="302"/>
      <c r="E28" s="302"/>
      <c r="F28" s="302"/>
      <c r="G28" s="303"/>
      <c r="H28" s="304">
        <v>715316.68</v>
      </c>
      <c r="I28" s="305">
        <v>0</v>
      </c>
      <c r="J28" s="306">
        <v>0</v>
      </c>
      <c r="K28" s="304">
        <v>1270181.87</v>
      </c>
      <c r="L28" s="305">
        <v>0</v>
      </c>
      <c r="M28" s="306">
        <v>0</v>
      </c>
      <c r="N28" s="304">
        <v>1284552.2</v>
      </c>
      <c r="O28" s="305">
        <v>0</v>
      </c>
      <c r="P28" s="306">
        <v>0</v>
      </c>
      <c r="Q28" s="304">
        <v>833122.97</v>
      </c>
      <c r="R28" s="305">
        <v>0</v>
      </c>
      <c r="S28" s="306">
        <v>0</v>
      </c>
      <c r="T28" s="304">
        <v>1598997.83</v>
      </c>
      <c r="U28" s="305">
        <v>0</v>
      </c>
      <c r="V28" s="306">
        <v>0</v>
      </c>
    </row>
    <row r="29" spans="1:22" ht="18" customHeight="1" thickBot="1">
      <c r="A29" s="295" t="s">
        <v>329</v>
      </c>
      <c r="B29" s="296"/>
      <c r="C29" s="296"/>
      <c r="D29" s="296"/>
      <c r="E29" s="296"/>
      <c r="F29" s="296"/>
      <c r="G29" s="297"/>
      <c r="H29" s="298">
        <f>SUM(H26:H28)</f>
        <v>3298338.28</v>
      </c>
      <c r="I29" s="299"/>
      <c r="J29" s="299"/>
      <c r="K29" s="298">
        <f>SUM(K26:K28)</f>
        <v>3262287.2</v>
      </c>
      <c r="L29" s="299"/>
      <c r="M29" s="300"/>
      <c r="N29" s="299">
        <f>SUM(N26:N28)</f>
        <v>4795947.0200000005</v>
      </c>
      <c r="O29" s="299"/>
      <c r="P29" s="299"/>
      <c r="Q29" s="298">
        <f>SUM(Q26:Q28)</f>
        <v>4686502.8100000005</v>
      </c>
      <c r="R29" s="299"/>
      <c r="S29" s="300"/>
      <c r="T29" s="298">
        <f>SUM(T26:T28)</f>
        <v>5839041.27</v>
      </c>
      <c r="U29" s="299"/>
      <c r="V29" s="300"/>
    </row>
    <row r="30" spans="1:19" ht="16.5" customHeight="1">
      <c r="A30" s="73" t="s">
        <v>327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ht="16.5" customHeight="1"/>
  </sheetData>
  <sheetProtection/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6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34" t="str">
        <f>Coordonnées!A1</f>
        <v>Synthèse des Comptes</v>
      </c>
      <c r="B1" s="235"/>
      <c r="C1" s="235"/>
      <c r="D1" s="172"/>
      <c r="E1" s="231" t="s">
        <v>0</v>
      </c>
      <c r="F1" s="231"/>
      <c r="G1" s="235" t="str">
        <f>Coordonnées!J1</f>
        <v>BEAUVECHAIN</v>
      </c>
      <c r="H1" s="235"/>
      <c r="I1" s="174" t="s">
        <v>297</v>
      </c>
      <c r="J1" s="194">
        <f>Coordonnées!R1</f>
        <v>25005</v>
      </c>
    </row>
    <row r="2" spans="1:10" ht="15.75" customHeight="1">
      <c r="A2" s="236"/>
      <c r="B2" s="237"/>
      <c r="C2" s="237"/>
      <c r="D2" s="173"/>
      <c r="E2" s="232"/>
      <c r="F2" s="232"/>
      <c r="G2" s="237"/>
      <c r="H2" s="237"/>
      <c r="I2" s="175" t="s">
        <v>1</v>
      </c>
      <c r="J2" s="195">
        <f>Coordonnées!R2</f>
        <v>2018</v>
      </c>
    </row>
    <row r="3" spans="1:10" s="192" customFormat="1" ht="27" customHeight="1">
      <c r="A3" s="206" t="str">
        <f>Coordonnées!A3</f>
        <v>Modèle officiel généré par l'apllication eComptes © SPW.INTERIEUR &amp; ACTION SOCIALE</v>
      </c>
      <c r="B3" s="189"/>
      <c r="C3" s="189"/>
      <c r="D3" s="189"/>
      <c r="E3" s="189"/>
      <c r="F3" s="190"/>
      <c r="G3" s="190"/>
      <c r="H3" s="191"/>
      <c r="I3" s="191" t="s">
        <v>298</v>
      </c>
      <c r="J3" s="193">
        <f>Coordonnées!R3</f>
        <v>1</v>
      </c>
    </row>
    <row r="4" spans="1:9" ht="15.75" customHeight="1">
      <c r="A4" s="31"/>
      <c r="B4" s="30"/>
      <c r="C4" s="30"/>
      <c r="D4" s="30"/>
      <c r="E4" s="338" t="s">
        <v>306</v>
      </c>
      <c r="F4" s="339"/>
      <c r="G4" s="339"/>
      <c r="H4" s="339"/>
      <c r="I4" s="339"/>
    </row>
    <row r="5" spans="1:9" ht="17.25" customHeight="1">
      <c r="A5" s="29"/>
      <c r="E5" s="349" t="s">
        <v>330</v>
      </c>
      <c r="F5" s="350"/>
      <c r="G5" s="350"/>
      <c r="H5" s="350"/>
      <c r="I5" s="350"/>
    </row>
    <row r="6" spans="1:9" ht="17.25" customHeight="1">
      <c r="A6" s="29"/>
      <c r="E6" s="180" t="str">
        <f>Coordonnées!$H$16</f>
        <v>Compte</v>
      </c>
      <c r="F6" s="180" t="str">
        <f>Coordonnées!$H$16</f>
        <v>Compte</v>
      </c>
      <c r="G6" s="180" t="str">
        <f>Coordonnées!$H$16</f>
        <v>Compte</v>
      </c>
      <c r="H6" s="180" t="str">
        <f>Coordonnées!$H$16</f>
        <v>Compte</v>
      </c>
      <c r="I6" s="180" t="str">
        <f>Coordonnées!$H$16</f>
        <v>Compte</v>
      </c>
    </row>
    <row r="7" spans="1:9" ht="17.25" customHeight="1">
      <c r="A7" s="29"/>
      <c r="E7" s="176">
        <f>F7-1</f>
        <v>2014</v>
      </c>
      <c r="F7" s="176">
        <f>G7-1</f>
        <v>2015</v>
      </c>
      <c r="G7" s="176">
        <f>H7-1</f>
        <v>2016</v>
      </c>
      <c r="H7" s="176">
        <f>I7-1</f>
        <v>2017</v>
      </c>
      <c r="I7" s="176">
        <f>J2</f>
        <v>2018</v>
      </c>
    </row>
    <row r="8" spans="1:9" ht="30" customHeight="1">
      <c r="A8" s="351" t="s">
        <v>38</v>
      </c>
      <c r="B8" s="352"/>
      <c r="C8" s="352"/>
      <c r="D8" s="353"/>
      <c r="E8" s="221">
        <v>576869.55</v>
      </c>
      <c r="F8" s="221">
        <v>805441.54</v>
      </c>
      <c r="G8" s="221">
        <v>471790.06</v>
      </c>
      <c r="H8" s="221">
        <v>1095157.98</v>
      </c>
      <c r="I8" s="221">
        <v>962101.89</v>
      </c>
    </row>
    <row r="9" spans="1:9" ht="30" customHeight="1">
      <c r="A9" s="343" t="s">
        <v>19</v>
      </c>
      <c r="B9" s="344"/>
      <c r="C9" s="344"/>
      <c r="D9" s="345"/>
      <c r="E9" s="221">
        <v>1562331.05</v>
      </c>
      <c r="F9" s="221">
        <v>1623671.85</v>
      </c>
      <c r="G9" s="221">
        <v>1677371.91</v>
      </c>
      <c r="H9" s="221">
        <v>1735702.82</v>
      </c>
      <c r="I9" s="221">
        <v>1826504.84</v>
      </c>
    </row>
    <row r="10" spans="1:9" ht="30" customHeight="1">
      <c r="A10" s="343" t="s">
        <v>20</v>
      </c>
      <c r="B10" s="344"/>
      <c r="C10" s="344"/>
      <c r="D10" s="345"/>
      <c r="E10" s="221">
        <v>749131.94</v>
      </c>
      <c r="F10" s="221">
        <v>816040.78</v>
      </c>
      <c r="G10" s="221">
        <v>850901.02</v>
      </c>
      <c r="H10" s="221">
        <v>929699.32</v>
      </c>
      <c r="I10" s="221">
        <v>962556.41</v>
      </c>
    </row>
    <row r="11" spans="1:9" ht="30" customHeight="1">
      <c r="A11" s="343" t="s">
        <v>21</v>
      </c>
      <c r="B11" s="344"/>
      <c r="C11" s="344"/>
      <c r="D11" s="345"/>
      <c r="E11" s="221">
        <v>1255820.38</v>
      </c>
      <c r="F11" s="221">
        <v>1214996.43</v>
      </c>
      <c r="G11" s="221">
        <v>1145401.68</v>
      </c>
      <c r="H11" s="221">
        <v>1183528.26</v>
      </c>
      <c r="I11" s="221">
        <v>1163075.75</v>
      </c>
    </row>
    <row r="12" spans="1:9" ht="30" customHeight="1">
      <c r="A12" s="343" t="s">
        <v>29</v>
      </c>
      <c r="B12" s="344"/>
      <c r="C12" s="344"/>
      <c r="D12" s="345"/>
      <c r="E12" s="221">
        <v>5086.43</v>
      </c>
      <c r="F12" s="221">
        <v>144729.32</v>
      </c>
      <c r="G12" s="221">
        <v>5086.43</v>
      </c>
      <c r="H12" s="221">
        <v>5086.43</v>
      </c>
      <c r="I12" s="221">
        <v>6539.94</v>
      </c>
    </row>
    <row r="13" spans="1:9" ht="30" customHeight="1">
      <c r="A13" s="343" t="s">
        <v>22</v>
      </c>
      <c r="B13" s="344"/>
      <c r="C13" s="344"/>
      <c r="D13" s="345"/>
      <c r="E13" s="221">
        <v>174.93</v>
      </c>
      <c r="F13" s="221">
        <v>174.93</v>
      </c>
      <c r="G13" s="221">
        <v>194.11</v>
      </c>
      <c r="H13" s="221">
        <v>228.26</v>
      </c>
      <c r="I13" s="221">
        <v>228.26</v>
      </c>
    </row>
    <row r="14" spans="1:9" ht="30" customHeight="1">
      <c r="A14" s="343" t="s">
        <v>23</v>
      </c>
      <c r="B14" s="344"/>
      <c r="C14" s="344"/>
      <c r="D14" s="345"/>
      <c r="E14" s="221">
        <v>321460.09</v>
      </c>
      <c r="F14" s="221">
        <v>317422.22</v>
      </c>
      <c r="G14" s="221">
        <v>377313.51</v>
      </c>
      <c r="H14" s="221">
        <v>397095.87</v>
      </c>
      <c r="I14" s="221">
        <v>421608.01</v>
      </c>
    </row>
    <row r="15" spans="1:9" ht="30" customHeight="1">
      <c r="A15" s="343" t="s">
        <v>24</v>
      </c>
      <c r="B15" s="344"/>
      <c r="C15" s="344"/>
      <c r="D15" s="345"/>
      <c r="E15" s="221">
        <v>184494.64</v>
      </c>
      <c r="F15" s="221">
        <v>216297.94</v>
      </c>
      <c r="G15" s="221">
        <v>186166.83</v>
      </c>
      <c r="H15" s="221">
        <v>213367.09</v>
      </c>
      <c r="I15" s="221">
        <v>223555.22</v>
      </c>
    </row>
    <row r="16" spans="1:9" ht="30" customHeight="1">
      <c r="A16" s="340" t="s">
        <v>35</v>
      </c>
      <c r="B16" s="341"/>
      <c r="C16" s="341"/>
      <c r="D16" s="342"/>
      <c r="E16" s="221">
        <v>1659.62</v>
      </c>
      <c r="F16" s="221">
        <v>1168.17</v>
      </c>
      <c r="G16" s="221">
        <v>900</v>
      </c>
      <c r="H16" s="221">
        <v>825</v>
      </c>
      <c r="I16" s="221">
        <v>750</v>
      </c>
    </row>
    <row r="17" spans="1:9" ht="30" customHeight="1">
      <c r="A17" s="343" t="s">
        <v>34</v>
      </c>
      <c r="B17" s="344"/>
      <c r="C17" s="344"/>
      <c r="D17" s="345"/>
      <c r="E17" s="221">
        <v>31151.41</v>
      </c>
      <c r="F17" s="221">
        <v>43458.2</v>
      </c>
      <c r="G17" s="221">
        <v>30221.81</v>
      </c>
      <c r="H17" s="221">
        <v>37825.7</v>
      </c>
      <c r="I17" s="221">
        <v>16081.25</v>
      </c>
    </row>
    <row r="18" spans="1:9" ht="30" customHeight="1">
      <c r="A18" s="343" t="s">
        <v>25</v>
      </c>
      <c r="B18" s="344"/>
      <c r="C18" s="344"/>
      <c r="D18" s="345"/>
      <c r="E18" s="221">
        <v>775704.45</v>
      </c>
      <c r="F18" s="221">
        <v>792565.68</v>
      </c>
      <c r="G18" s="221">
        <v>838928.47</v>
      </c>
      <c r="H18" s="221">
        <v>899676.24</v>
      </c>
      <c r="I18" s="221">
        <v>912941.87</v>
      </c>
    </row>
    <row r="19" spans="1:9" ht="30" customHeight="1">
      <c r="A19" s="340" t="s">
        <v>26</v>
      </c>
      <c r="B19" s="341"/>
      <c r="C19" s="341"/>
      <c r="D19" s="342"/>
      <c r="E19" s="221">
        <v>503960.34</v>
      </c>
      <c r="F19" s="221">
        <v>571856.95</v>
      </c>
      <c r="G19" s="221">
        <v>532890.33</v>
      </c>
      <c r="H19" s="221">
        <v>616871.11</v>
      </c>
      <c r="I19" s="221">
        <v>676049.42</v>
      </c>
    </row>
    <row r="20" spans="1:9" ht="30" customHeight="1">
      <c r="A20" s="343" t="s">
        <v>27</v>
      </c>
      <c r="B20" s="344"/>
      <c r="C20" s="344"/>
      <c r="D20" s="345"/>
      <c r="E20" s="221">
        <v>12546.42</v>
      </c>
      <c r="F20" s="221">
        <v>25742.66</v>
      </c>
      <c r="G20" s="221">
        <v>17363.76</v>
      </c>
      <c r="H20" s="221">
        <v>15123.17</v>
      </c>
      <c r="I20" s="221">
        <v>17303.21</v>
      </c>
    </row>
    <row r="21" spans="1:9" ht="30" customHeight="1">
      <c r="A21" s="346" t="s">
        <v>28</v>
      </c>
      <c r="B21" s="347"/>
      <c r="C21" s="347"/>
      <c r="D21" s="348"/>
      <c r="E21" s="221">
        <v>113120.3</v>
      </c>
      <c r="F21" s="221">
        <v>100662.26</v>
      </c>
      <c r="G21" s="221">
        <v>112503.8</v>
      </c>
      <c r="H21" s="221">
        <v>104915.98</v>
      </c>
      <c r="I21" s="221">
        <v>116218.56</v>
      </c>
    </row>
  </sheetData>
  <sheetProtection/>
  <mergeCells count="19">
    <mergeCell ref="A17:D17"/>
    <mergeCell ref="A18:D18"/>
    <mergeCell ref="A14:D14"/>
    <mergeCell ref="A10:D10"/>
    <mergeCell ref="A11:D11"/>
    <mergeCell ref="A12:D12"/>
    <mergeCell ref="A13:D13"/>
    <mergeCell ref="A15:D15"/>
    <mergeCell ref="A16:D16"/>
    <mergeCell ref="G1:H2"/>
    <mergeCell ref="E1:F2"/>
    <mergeCell ref="E4:I4"/>
    <mergeCell ref="A19:D19"/>
    <mergeCell ref="A20:D20"/>
    <mergeCell ref="A21:D21"/>
    <mergeCell ref="E5:I5"/>
    <mergeCell ref="A1:C2"/>
    <mergeCell ref="A8:D8"/>
    <mergeCell ref="A9:D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34" t="str">
        <f>Coordonnées!A1</f>
        <v>Synthèse des Comptes</v>
      </c>
      <c r="B1" s="235"/>
      <c r="C1" s="235"/>
      <c r="D1" s="172"/>
      <c r="E1" s="231" t="s">
        <v>0</v>
      </c>
      <c r="F1" s="231"/>
      <c r="G1" s="235" t="str">
        <f>Coordonnées!J1</f>
        <v>BEAUVECHAIN</v>
      </c>
      <c r="H1" s="235"/>
      <c r="I1" s="174" t="s">
        <v>297</v>
      </c>
      <c r="J1" s="194">
        <f>Coordonnées!R1</f>
        <v>25005</v>
      </c>
    </row>
    <row r="2" spans="1:10" ht="15.75" customHeight="1">
      <c r="A2" s="236"/>
      <c r="B2" s="237"/>
      <c r="C2" s="237"/>
      <c r="D2" s="173"/>
      <c r="E2" s="232"/>
      <c r="F2" s="232"/>
      <c r="G2" s="237"/>
      <c r="H2" s="237"/>
      <c r="I2" s="175" t="s">
        <v>1</v>
      </c>
      <c r="J2" s="195">
        <f>Coordonnées!R2</f>
        <v>2018</v>
      </c>
    </row>
    <row r="3" spans="1:10" s="192" customFormat="1" ht="27" customHeight="1">
      <c r="A3" s="206" t="str">
        <f>Coordonnées!A3</f>
        <v>Modèle officiel généré par l'apllication eComptes © SPW.INTERIEUR &amp; ACTION SOCIALE</v>
      </c>
      <c r="B3" s="189"/>
      <c r="C3" s="189"/>
      <c r="D3" s="189"/>
      <c r="E3" s="189"/>
      <c r="F3" s="190"/>
      <c r="G3" s="190"/>
      <c r="H3" s="191"/>
      <c r="I3" s="191" t="s">
        <v>298</v>
      </c>
      <c r="J3" s="193">
        <f>Coordonnées!R3</f>
        <v>1</v>
      </c>
    </row>
    <row r="4" spans="1:9" ht="15.75" customHeight="1">
      <c r="A4" s="31"/>
      <c r="B4" s="30"/>
      <c r="C4" s="30"/>
      <c r="D4" s="30"/>
      <c r="E4" s="338" t="s">
        <v>306</v>
      </c>
      <c r="F4" s="339"/>
      <c r="G4" s="339"/>
      <c r="H4" s="339"/>
      <c r="I4" s="339"/>
    </row>
    <row r="5" spans="1:9" ht="17.25" customHeight="1">
      <c r="A5" s="29"/>
      <c r="E5" s="354" t="s">
        <v>331</v>
      </c>
      <c r="F5" s="355"/>
      <c r="G5" s="355"/>
      <c r="H5" s="355"/>
      <c r="I5" s="355"/>
    </row>
    <row r="6" spans="1:9" ht="17.25" customHeight="1">
      <c r="A6" s="29"/>
      <c r="E6" s="180" t="str">
        <f>Coordonnées!$H$16</f>
        <v>Compte</v>
      </c>
      <c r="F6" s="180" t="str">
        <f>Coordonnées!$H$16</f>
        <v>Compte</v>
      </c>
      <c r="G6" s="180" t="str">
        <f>Coordonnées!$H$16</f>
        <v>Compte</v>
      </c>
      <c r="H6" s="180" t="str">
        <f>Coordonnées!$H$16</f>
        <v>Compte</v>
      </c>
      <c r="I6" s="180" t="str">
        <f>Coordonnées!$H$16</f>
        <v>Compte</v>
      </c>
    </row>
    <row r="7" spans="1:9" ht="17.25" customHeight="1">
      <c r="A7" s="29"/>
      <c r="E7" s="176">
        <f>F7-1</f>
        <v>2014</v>
      </c>
      <c r="F7" s="176">
        <f>G7-1</f>
        <v>2015</v>
      </c>
      <c r="G7" s="176">
        <f>H7-1</f>
        <v>2016</v>
      </c>
      <c r="H7" s="176">
        <f>I7-1</f>
        <v>2017</v>
      </c>
      <c r="I7" s="176">
        <f>J2</f>
        <v>2018</v>
      </c>
    </row>
    <row r="8" spans="1:9" ht="30" customHeight="1">
      <c r="A8" s="351" t="s">
        <v>38</v>
      </c>
      <c r="B8" s="352"/>
      <c r="C8" s="352"/>
      <c r="D8" s="353"/>
      <c r="E8" s="221">
        <v>6293191.65</v>
      </c>
      <c r="F8" s="221">
        <v>5979308.37</v>
      </c>
      <c r="G8" s="221">
        <v>6079427.68</v>
      </c>
      <c r="H8" s="221">
        <v>6428011.22</v>
      </c>
      <c r="I8" s="221">
        <v>6323489.97</v>
      </c>
    </row>
    <row r="9" spans="1:9" ht="30" customHeight="1">
      <c r="A9" s="343" t="s">
        <v>19</v>
      </c>
      <c r="B9" s="344"/>
      <c r="C9" s="344"/>
      <c r="D9" s="345"/>
      <c r="E9" s="221">
        <v>174981.86</v>
      </c>
      <c r="F9" s="221">
        <v>212402.17</v>
      </c>
      <c r="G9" s="221">
        <v>226917.25</v>
      </c>
      <c r="H9" s="221">
        <v>222274.05</v>
      </c>
      <c r="I9" s="221">
        <v>247400.5</v>
      </c>
    </row>
    <row r="10" spans="1:9" ht="30" customHeight="1">
      <c r="A10" s="343" t="s">
        <v>20</v>
      </c>
      <c r="B10" s="344"/>
      <c r="C10" s="344"/>
      <c r="D10" s="345"/>
      <c r="E10" s="221">
        <v>6663.36</v>
      </c>
      <c r="F10" s="221">
        <v>76617.17</v>
      </c>
      <c r="G10" s="221">
        <v>59002.86</v>
      </c>
      <c r="H10" s="221">
        <v>103265.71</v>
      </c>
      <c r="I10" s="221">
        <v>93019.94</v>
      </c>
    </row>
    <row r="11" spans="1:9" ht="30" customHeight="1">
      <c r="A11" s="343" t="s">
        <v>21</v>
      </c>
      <c r="B11" s="344"/>
      <c r="C11" s="344"/>
      <c r="D11" s="345"/>
      <c r="E11" s="221">
        <v>284367.54</v>
      </c>
      <c r="F11" s="221">
        <v>296200.72</v>
      </c>
      <c r="G11" s="221">
        <v>311696.55</v>
      </c>
      <c r="H11" s="221">
        <v>309771.29</v>
      </c>
      <c r="I11" s="221">
        <v>293114.54</v>
      </c>
    </row>
    <row r="12" spans="1:9" ht="30" customHeight="1">
      <c r="A12" s="343" t="s">
        <v>29</v>
      </c>
      <c r="B12" s="344"/>
      <c r="C12" s="344"/>
      <c r="D12" s="345"/>
      <c r="E12" s="221">
        <v>492887.88</v>
      </c>
      <c r="F12" s="221">
        <v>354943.78</v>
      </c>
      <c r="G12" s="221">
        <v>417072.76</v>
      </c>
      <c r="H12" s="221">
        <v>341055.05</v>
      </c>
      <c r="I12" s="221">
        <v>367373.68</v>
      </c>
    </row>
    <row r="13" spans="1:9" ht="30" customHeight="1">
      <c r="A13" s="343" t="s">
        <v>22</v>
      </c>
      <c r="B13" s="344"/>
      <c r="C13" s="344"/>
      <c r="D13" s="345"/>
      <c r="E13" s="221">
        <v>9944.65</v>
      </c>
      <c r="F13" s="221">
        <v>12171.81</v>
      </c>
      <c r="G13" s="221">
        <v>11395.25</v>
      </c>
      <c r="H13" s="221">
        <v>10891.9</v>
      </c>
      <c r="I13" s="221">
        <v>10375.3</v>
      </c>
    </row>
    <row r="14" spans="1:9" ht="30" customHeight="1">
      <c r="A14" s="343" t="s">
        <v>23</v>
      </c>
      <c r="B14" s="344"/>
      <c r="C14" s="344"/>
      <c r="D14" s="345"/>
      <c r="E14" s="221">
        <v>185670.07</v>
      </c>
      <c r="F14" s="221">
        <v>188549.76</v>
      </c>
      <c r="G14" s="221">
        <v>237570.62</v>
      </c>
      <c r="H14" s="221">
        <v>272099.97</v>
      </c>
      <c r="I14" s="221">
        <v>255607.59</v>
      </c>
    </row>
    <row r="15" spans="1:9" ht="30" customHeight="1">
      <c r="A15" s="343" t="s">
        <v>24</v>
      </c>
      <c r="B15" s="344"/>
      <c r="C15" s="344"/>
      <c r="D15" s="345"/>
      <c r="E15" s="221">
        <v>31904.91</v>
      </c>
      <c r="F15" s="221">
        <v>31119.24</v>
      </c>
      <c r="G15" s="221">
        <v>33221.07</v>
      </c>
      <c r="H15" s="221">
        <v>26665.77</v>
      </c>
      <c r="I15" s="221">
        <v>25478.83</v>
      </c>
    </row>
    <row r="16" spans="1:9" ht="30" customHeight="1">
      <c r="A16" s="340" t="s">
        <v>35</v>
      </c>
      <c r="B16" s="341"/>
      <c r="C16" s="341"/>
      <c r="D16" s="342"/>
      <c r="E16" s="221">
        <v>0</v>
      </c>
      <c r="F16" s="221">
        <v>0</v>
      </c>
      <c r="G16" s="221">
        <v>0</v>
      </c>
      <c r="H16" s="221">
        <v>0</v>
      </c>
      <c r="I16" s="221">
        <v>0</v>
      </c>
    </row>
    <row r="17" spans="1:9" ht="30" customHeight="1">
      <c r="A17" s="343" t="s">
        <v>34</v>
      </c>
      <c r="B17" s="344"/>
      <c r="C17" s="344"/>
      <c r="D17" s="345"/>
      <c r="E17" s="221">
        <v>0</v>
      </c>
      <c r="F17" s="221">
        <v>0</v>
      </c>
      <c r="G17" s="221">
        <v>0</v>
      </c>
      <c r="H17" s="221">
        <v>0</v>
      </c>
      <c r="I17" s="221">
        <v>0</v>
      </c>
    </row>
    <row r="18" spans="1:9" ht="30" customHeight="1">
      <c r="A18" s="343" t="s">
        <v>25</v>
      </c>
      <c r="B18" s="344"/>
      <c r="C18" s="344"/>
      <c r="D18" s="345"/>
      <c r="E18" s="221">
        <v>257385.09</v>
      </c>
      <c r="F18" s="221">
        <v>244848.55</v>
      </c>
      <c r="G18" s="221">
        <v>255021.31</v>
      </c>
      <c r="H18" s="221">
        <v>267464.83</v>
      </c>
      <c r="I18" s="221">
        <v>266683.95</v>
      </c>
    </row>
    <row r="19" spans="1:9" ht="30" customHeight="1">
      <c r="A19" s="340" t="s">
        <v>26</v>
      </c>
      <c r="B19" s="341"/>
      <c r="C19" s="341"/>
      <c r="D19" s="342"/>
      <c r="E19" s="221">
        <v>106648.77</v>
      </c>
      <c r="F19" s="221">
        <v>133385.06</v>
      </c>
      <c r="G19" s="221">
        <v>115713.19</v>
      </c>
      <c r="H19" s="221">
        <v>119631.95</v>
      </c>
      <c r="I19" s="221">
        <v>127759.87</v>
      </c>
    </row>
    <row r="20" spans="1:9" ht="30" customHeight="1">
      <c r="A20" s="343" t="s">
        <v>27</v>
      </c>
      <c r="B20" s="344"/>
      <c r="C20" s="344"/>
      <c r="D20" s="345"/>
      <c r="E20" s="221">
        <v>50311.7</v>
      </c>
      <c r="F20" s="221">
        <v>95347.28</v>
      </c>
      <c r="G20" s="221">
        <v>110548.42</v>
      </c>
      <c r="H20" s="221">
        <v>110571.99</v>
      </c>
      <c r="I20" s="221">
        <v>111158.46</v>
      </c>
    </row>
    <row r="21" spans="1:9" ht="30" customHeight="1">
      <c r="A21" s="346" t="s">
        <v>28</v>
      </c>
      <c r="B21" s="347"/>
      <c r="C21" s="347"/>
      <c r="D21" s="348"/>
      <c r="E21" s="221">
        <v>35000</v>
      </c>
      <c r="F21" s="221">
        <v>36440</v>
      </c>
      <c r="G21" s="221">
        <v>32550</v>
      </c>
      <c r="H21" s="221">
        <v>32650</v>
      </c>
      <c r="I21" s="221">
        <v>28000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34" t="str">
        <f>Coordonnées!A1</f>
        <v>Synthèse des Comptes</v>
      </c>
      <c r="B1" s="235"/>
      <c r="C1" s="235"/>
      <c r="D1" s="172"/>
      <c r="E1" s="231" t="s">
        <v>0</v>
      </c>
      <c r="F1" s="231"/>
      <c r="G1" s="235" t="str">
        <f>Coordonnées!J1</f>
        <v>BEAUVECHAIN</v>
      </c>
      <c r="H1" s="235"/>
      <c r="I1" s="174" t="s">
        <v>297</v>
      </c>
      <c r="J1" s="194">
        <f>Coordonnées!R1</f>
        <v>25005</v>
      </c>
    </row>
    <row r="2" spans="1:10" ht="15.75" customHeight="1">
      <c r="A2" s="236"/>
      <c r="B2" s="237"/>
      <c r="C2" s="237"/>
      <c r="D2" s="173"/>
      <c r="E2" s="232"/>
      <c r="F2" s="232"/>
      <c r="G2" s="237"/>
      <c r="H2" s="237"/>
      <c r="I2" s="175" t="s">
        <v>1</v>
      </c>
      <c r="J2" s="195">
        <f>Coordonnées!R2</f>
        <v>2018</v>
      </c>
    </row>
    <row r="3" spans="1:10" s="192" customFormat="1" ht="27" customHeight="1">
      <c r="A3" s="206" t="str">
        <f>Coordonnées!A3</f>
        <v>Modèle officiel généré par l'apllication eComptes © SPW.INTERIEUR &amp; ACTION SOCIALE</v>
      </c>
      <c r="B3" s="189"/>
      <c r="C3" s="189"/>
      <c r="D3" s="189"/>
      <c r="E3" s="189"/>
      <c r="F3" s="190"/>
      <c r="G3" s="190"/>
      <c r="I3" s="191" t="s">
        <v>298</v>
      </c>
      <c r="J3" s="193">
        <f>Coordonnées!R3</f>
        <v>1</v>
      </c>
    </row>
    <row r="4" spans="1:9" ht="15.75" customHeight="1">
      <c r="A4" s="31"/>
      <c r="B4" s="30"/>
      <c r="C4" s="30"/>
      <c r="D4" s="30"/>
      <c r="E4" s="338" t="s">
        <v>306</v>
      </c>
      <c r="F4" s="339"/>
      <c r="G4" s="339"/>
      <c r="H4" s="339"/>
      <c r="I4" s="339"/>
    </row>
    <row r="5" spans="1:9" ht="17.25" customHeight="1">
      <c r="A5" s="29"/>
      <c r="E5" s="356" t="s">
        <v>332</v>
      </c>
      <c r="F5" s="357"/>
      <c r="G5" s="357"/>
      <c r="H5" s="357"/>
      <c r="I5" s="357"/>
    </row>
    <row r="6" spans="1:9" ht="17.25" customHeight="1">
      <c r="A6" s="29"/>
      <c r="E6" s="180" t="str">
        <f>Coordonnées!$H$16</f>
        <v>Compte</v>
      </c>
      <c r="F6" s="180" t="str">
        <f>Coordonnées!$H$16</f>
        <v>Compte</v>
      </c>
      <c r="G6" s="180" t="str">
        <f>Coordonnées!$H$16</f>
        <v>Compte</v>
      </c>
      <c r="H6" s="180" t="str">
        <f>Coordonnées!$H$16</f>
        <v>Compte</v>
      </c>
      <c r="I6" s="180" t="str">
        <f>Coordonnées!$H$16</f>
        <v>Compte</v>
      </c>
    </row>
    <row r="7" spans="1:9" ht="17.25" customHeight="1">
      <c r="A7" s="29"/>
      <c r="E7" s="176">
        <f>F7-1</f>
        <v>2014</v>
      </c>
      <c r="F7" s="176">
        <f>G7-1</f>
        <v>2015</v>
      </c>
      <c r="G7" s="176">
        <f>H7-1</f>
        <v>2016</v>
      </c>
      <c r="H7" s="176">
        <f>I7-1</f>
        <v>2017</v>
      </c>
      <c r="I7" s="176">
        <f>J2</f>
        <v>2018</v>
      </c>
    </row>
    <row r="8" spans="1:9" ht="30" customHeight="1">
      <c r="A8" s="351" t="s">
        <v>38</v>
      </c>
      <c r="B8" s="352"/>
      <c r="C8" s="352"/>
      <c r="D8" s="353"/>
      <c r="E8" s="221">
        <v>226151.17</v>
      </c>
      <c r="F8" s="221">
        <v>622111.43</v>
      </c>
      <c r="G8" s="221">
        <v>974757.65</v>
      </c>
      <c r="H8" s="221">
        <v>198128.5</v>
      </c>
      <c r="I8" s="221">
        <v>570031.59</v>
      </c>
    </row>
    <row r="9" spans="1:9" ht="30" customHeight="1">
      <c r="A9" s="343" t="s">
        <v>19</v>
      </c>
      <c r="B9" s="344"/>
      <c r="C9" s="344"/>
      <c r="D9" s="345"/>
      <c r="E9" s="221">
        <v>580190.84</v>
      </c>
      <c r="F9" s="221">
        <v>128300.07</v>
      </c>
      <c r="G9" s="221">
        <v>1125805.6</v>
      </c>
      <c r="H9" s="221">
        <v>1139063.28</v>
      </c>
      <c r="I9" s="221">
        <v>1211257.16</v>
      </c>
    </row>
    <row r="10" spans="1:9" ht="30" customHeight="1">
      <c r="A10" s="343" t="s">
        <v>20</v>
      </c>
      <c r="B10" s="344"/>
      <c r="C10" s="344"/>
      <c r="D10" s="345"/>
      <c r="E10" s="221">
        <v>0</v>
      </c>
      <c r="F10" s="221">
        <v>0</v>
      </c>
      <c r="G10" s="221">
        <v>0</v>
      </c>
      <c r="H10" s="221">
        <v>0</v>
      </c>
      <c r="I10" s="221">
        <v>4702.06</v>
      </c>
    </row>
    <row r="11" spans="1:9" ht="30" customHeight="1">
      <c r="A11" s="343" t="s">
        <v>21</v>
      </c>
      <c r="B11" s="344"/>
      <c r="C11" s="344"/>
      <c r="D11" s="345"/>
      <c r="E11" s="221">
        <v>349691.93</v>
      </c>
      <c r="F11" s="221">
        <v>1566205.6</v>
      </c>
      <c r="G11" s="221">
        <v>1052102.24</v>
      </c>
      <c r="H11" s="221">
        <v>309432.48</v>
      </c>
      <c r="I11" s="221">
        <v>909027.23</v>
      </c>
    </row>
    <row r="12" spans="1:9" ht="30" customHeight="1">
      <c r="A12" s="343" t="s">
        <v>29</v>
      </c>
      <c r="B12" s="344"/>
      <c r="C12" s="344"/>
      <c r="D12" s="345"/>
      <c r="E12" s="221">
        <v>0</v>
      </c>
      <c r="F12" s="221">
        <v>0</v>
      </c>
      <c r="G12" s="221">
        <v>0</v>
      </c>
      <c r="H12" s="221">
        <v>0</v>
      </c>
      <c r="I12" s="221">
        <v>0</v>
      </c>
    </row>
    <row r="13" spans="1:9" ht="30" customHeight="1">
      <c r="A13" s="343" t="s">
        <v>22</v>
      </c>
      <c r="B13" s="344"/>
      <c r="C13" s="344"/>
      <c r="D13" s="345"/>
      <c r="E13" s="221">
        <v>0</v>
      </c>
      <c r="F13" s="221">
        <v>0</v>
      </c>
      <c r="G13" s="221">
        <v>0</v>
      </c>
      <c r="H13" s="221">
        <v>0</v>
      </c>
      <c r="I13" s="221">
        <v>0</v>
      </c>
    </row>
    <row r="14" spans="1:9" ht="30" customHeight="1">
      <c r="A14" s="343" t="s">
        <v>23</v>
      </c>
      <c r="B14" s="344"/>
      <c r="C14" s="344"/>
      <c r="D14" s="345"/>
      <c r="E14" s="221">
        <v>2712.75</v>
      </c>
      <c r="F14" s="221">
        <v>5136.39</v>
      </c>
      <c r="G14" s="221">
        <v>4558.65</v>
      </c>
      <c r="H14" s="221">
        <v>26526.7</v>
      </c>
      <c r="I14" s="221">
        <v>26515.31</v>
      </c>
    </row>
    <row r="15" spans="1:9" ht="30" customHeight="1">
      <c r="A15" s="343" t="s">
        <v>24</v>
      </c>
      <c r="B15" s="344"/>
      <c r="C15" s="344"/>
      <c r="D15" s="345"/>
      <c r="E15" s="221">
        <v>23420.16</v>
      </c>
      <c r="F15" s="221">
        <v>14866.58</v>
      </c>
      <c r="G15" s="221">
        <v>0</v>
      </c>
      <c r="H15" s="221">
        <v>38740.7</v>
      </c>
      <c r="I15" s="221">
        <v>33835.3</v>
      </c>
    </row>
    <row r="16" spans="1:9" ht="30" customHeight="1">
      <c r="A16" s="340" t="s">
        <v>35</v>
      </c>
      <c r="B16" s="341"/>
      <c r="C16" s="341"/>
      <c r="D16" s="342"/>
      <c r="E16" s="221">
        <v>0</v>
      </c>
      <c r="F16" s="221">
        <v>0</v>
      </c>
      <c r="G16" s="221">
        <v>0</v>
      </c>
      <c r="H16" s="221">
        <v>0</v>
      </c>
      <c r="I16" s="221">
        <v>0</v>
      </c>
    </row>
    <row r="17" spans="1:9" ht="30" customHeight="1">
      <c r="A17" s="343" t="s">
        <v>34</v>
      </c>
      <c r="B17" s="344"/>
      <c r="C17" s="344"/>
      <c r="D17" s="345"/>
      <c r="E17" s="221">
        <v>0</v>
      </c>
      <c r="F17" s="221">
        <v>0</v>
      </c>
      <c r="G17" s="221">
        <v>0</v>
      </c>
      <c r="H17" s="221">
        <v>25112.52</v>
      </c>
      <c r="I17" s="221">
        <v>0</v>
      </c>
    </row>
    <row r="18" spans="1:9" ht="30" customHeight="1">
      <c r="A18" s="343" t="s">
        <v>25</v>
      </c>
      <c r="B18" s="344"/>
      <c r="C18" s="344"/>
      <c r="D18" s="345"/>
      <c r="E18" s="221">
        <v>4119.28</v>
      </c>
      <c r="F18" s="221">
        <v>7023.85</v>
      </c>
      <c r="G18" s="221">
        <v>1918.97</v>
      </c>
      <c r="H18" s="221">
        <v>1521.27</v>
      </c>
      <c r="I18" s="221">
        <v>549</v>
      </c>
    </row>
    <row r="19" spans="1:9" ht="30" customHeight="1">
      <c r="A19" s="340" t="s">
        <v>26</v>
      </c>
      <c r="B19" s="341"/>
      <c r="C19" s="341"/>
      <c r="D19" s="342"/>
      <c r="E19" s="221">
        <v>9594.54</v>
      </c>
      <c r="F19" s="221">
        <v>83486.77</v>
      </c>
      <c r="G19" s="221">
        <v>65546.58</v>
      </c>
      <c r="H19" s="221">
        <v>97494.81</v>
      </c>
      <c r="I19" s="221">
        <v>109253.7</v>
      </c>
    </row>
    <row r="20" spans="1:9" ht="30" customHeight="1">
      <c r="A20" s="343" t="s">
        <v>27</v>
      </c>
      <c r="B20" s="344"/>
      <c r="C20" s="344"/>
      <c r="D20" s="345"/>
      <c r="E20" s="221">
        <v>105344.11</v>
      </c>
      <c r="F20" s="221">
        <v>45280.22</v>
      </c>
      <c r="G20" s="221">
        <v>0</v>
      </c>
      <c r="H20" s="221">
        <v>0</v>
      </c>
      <c r="I20" s="221">
        <v>0</v>
      </c>
    </row>
    <row r="21" spans="1:9" ht="30" customHeight="1">
      <c r="A21" s="346" t="s">
        <v>28</v>
      </c>
      <c r="B21" s="347"/>
      <c r="C21" s="347"/>
      <c r="D21" s="348"/>
      <c r="E21" s="221">
        <v>0</v>
      </c>
      <c r="F21" s="221">
        <v>0</v>
      </c>
      <c r="G21" s="221">
        <v>36600</v>
      </c>
      <c r="H21" s="221">
        <v>0</v>
      </c>
      <c r="I21" s="221">
        <v>17666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3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34" t="str">
        <f>Coordonnées!A1</f>
        <v>Synthèse des Comptes</v>
      </c>
      <c r="B1" s="235"/>
      <c r="C1" s="235"/>
      <c r="D1" s="172"/>
      <c r="E1" s="231" t="s">
        <v>0</v>
      </c>
      <c r="F1" s="231"/>
      <c r="G1" s="235" t="str">
        <f>Coordonnées!J1</f>
        <v>BEAUVECHAIN</v>
      </c>
      <c r="H1" s="235"/>
      <c r="I1" s="174" t="s">
        <v>297</v>
      </c>
      <c r="J1" s="194">
        <f>Coordonnées!R1</f>
        <v>25005</v>
      </c>
    </row>
    <row r="2" spans="1:10" ht="15.75" customHeight="1">
      <c r="A2" s="236"/>
      <c r="B2" s="237"/>
      <c r="C2" s="237"/>
      <c r="D2" s="173"/>
      <c r="E2" s="232"/>
      <c r="F2" s="232"/>
      <c r="G2" s="237"/>
      <c r="H2" s="237"/>
      <c r="I2" s="175" t="s">
        <v>1</v>
      </c>
      <c r="J2" s="195">
        <f>Coordonnées!R2</f>
        <v>2018</v>
      </c>
    </row>
    <row r="3" spans="1:10" s="192" customFormat="1" ht="27" customHeight="1">
      <c r="A3" s="206" t="str">
        <f>Coordonnées!A3</f>
        <v>Modèle officiel généré par l'apllication eComptes © SPW.INTERIEUR &amp; ACTION SOCIALE</v>
      </c>
      <c r="B3" s="189"/>
      <c r="C3" s="189"/>
      <c r="D3" s="189"/>
      <c r="E3" s="189"/>
      <c r="F3" s="190"/>
      <c r="G3" s="190"/>
      <c r="H3" s="191"/>
      <c r="I3" s="191" t="s">
        <v>298</v>
      </c>
      <c r="J3" s="193">
        <f>Coordonnées!R3</f>
        <v>1</v>
      </c>
    </row>
    <row r="4" spans="1:9" ht="15.75" customHeight="1">
      <c r="A4" s="31"/>
      <c r="B4" s="30"/>
      <c r="C4" s="30"/>
      <c r="D4" s="30"/>
      <c r="E4" s="338" t="s">
        <v>306</v>
      </c>
      <c r="F4" s="339"/>
      <c r="G4" s="339"/>
      <c r="H4" s="339"/>
      <c r="I4" s="339"/>
    </row>
    <row r="5" spans="1:9" ht="17.25" customHeight="1">
      <c r="A5" s="29"/>
      <c r="E5" s="358" t="s">
        <v>333</v>
      </c>
      <c r="F5" s="359"/>
      <c r="G5" s="359"/>
      <c r="H5" s="359"/>
      <c r="I5" s="359"/>
    </row>
    <row r="6" spans="1:9" ht="17.25" customHeight="1">
      <c r="A6" s="29"/>
      <c r="E6" s="180" t="str">
        <f>Coordonnées!$H$16</f>
        <v>Compte</v>
      </c>
      <c r="F6" s="180" t="str">
        <f>Coordonnées!$H$16</f>
        <v>Compte</v>
      </c>
      <c r="G6" s="180" t="str">
        <f>Coordonnées!$H$16</f>
        <v>Compte</v>
      </c>
      <c r="H6" s="180" t="str">
        <f>Coordonnées!$H$16</f>
        <v>Compte</v>
      </c>
      <c r="I6" s="180" t="str">
        <f>Coordonnées!$H$16</f>
        <v>Compte</v>
      </c>
    </row>
    <row r="7" spans="1:9" ht="17.25" customHeight="1">
      <c r="A7" s="29"/>
      <c r="E7" s="176">
        <f>F7-1</f>
        <v>2014</v>
      </c>
      <c r="F7" s="176">
        <f>G7-1</f>
        <v>2015</v>
      </c>
      <c r="G7" s="176">
        <f>H7-1</f>
        <v>2016</v>
      </c>
      <c r="H7" s="176">
        <f>I7-1</f>
        <v>2017</v>
      </c>
      <c r="I7" s="176">
        <f>J2</f>
        <v>2018</v>
      </c>
    </row>
    <row r="8" spans="1:9" ht="30" customHeight="1">
      <c r="A8" s="351" t="s">
        <v>38</v>
      </c>
      <c r="B8" s="352"/>
      <c r="C8" s="352"/>
      <c r="D8" s="353"/>
      <c r="E8" s="221">
        <v>2845240.04</v>
      </c>
      <c r="F8" s="221">
        <v>2147022.78</v>
      </c>
      <c r="G8" s="221">
        <v>3154393.18</v>
      </c>
      <c r="H8" s="221">
        <v>3523123.38</v>
      </c>
      <c r="I8" s="221">
        <v>4542593.94</v>
      </c>
    </row>
    <row r="9" spans="1:9" ht="30" customHeight="1">
      <c r="A9" s="343" t="s">
        <v>19</v>
      </c>
      <c r="B9" s="344"/>
      <c r="C9" s="344"/>
      <c r="D9" s="345"/>
      <c r="E9" s="221">
        <v>402500</v>
      </c>
      <c r="F9" s="221">
        <v>60650</v>
      </c>
      <c r="G9" s="221">
        <v>872692.47</v>
      </c>
      <c r="H9" s="221">
        <v>851565.88</v>
      </c>
      <c r="I9" s="221">
        <v>1024766.11</v>
      </c>
    </row>
    <row r="10" spans="1:9" ht="30" customHeight="1">
      <c r="A10" s="343" t="s">
        <v>20</v>
      </c>
      <c r="B10" s="344"/>
      <c r="C10" s="344"/>
      <c r="D10" s="345"/>
      <c r="E10" s="221">
        <v>0</v>
      </c>
      <c r="F10" s="221">
        <v>0</v>
      </c>
      <c r="G10" s="221">
        <v>0</v>
      </c>
      <c r="H10" s="221">
        <v>0</v>
      </c>
      <c r="I10" s="221">
        <v>0</v>
      </c>
    </row>
    <row r="11" spans="1:9" ht="30" customHeight="1">
      <c r="A11" s="343" t="s">
        <v>21</v>
      </c>
      <c r="B11" s="344"/>
      <c r="C11" s="344"/>
      <c r="D11" s="345"/>
      <c r="E11" s="221">
        <v>10416.24</v>
      </c>
      <c r="F11" s="221">
        <v>597601.25</v>
      </c>
      <c r="G11" s="221">
        <v>217727.37</v>
      </c>
      <c r="H11" s="221">
        <v>86507.43</v>
      </c>
      <c r="I11" s="221">
        <v>248999.87</v>
      </c>
    </row>
    <row r="12" spans="1:9" ht="30" customHeight="1">
      <c r="A12" s="343" t="s">
        <v>29</v>
      </c>
      <c r="B12" s="344"/>
      <c r="C12" s="344"/>
      <c r="D12" s="345"/>
      <c r="E12" s="221">
        <v>0</v>
      </c>
      <c r="F12" s="221">
        <v>0</v>
      </c>
      <c r="G12" s="221">
        <v>550000</v>
      </c>
      <c r="H12" s="221">
        <v>0</v>
      </c>
      <c r="I12" s="221">
        <v>0</v>
      </c>
    </row>
    <row r="13" spans="1:9" ht="30" customHeight="1">
      <c r="A13" s="343" t="s">
        <v>22</v>
      </c>
      <c r="B13" s="344"/>
      <c r="C13" s="344"/>
      <c r="D13" s="345"/>
      <c r="E13" s="221">
        <v>0</v>
      </c>
      <c r="F13" s="221">
        <v>0</v>
      </c>
      <c r="G13" s="221">
        <v>0</v>
      </c>
      <c r="H13" s="221">
        <v>0</v>
      </c>
      <c r="I13" s="221">
        <v>0</v>
      </c>
    </row>
    <row r="14" spans="1:9" ht="30" customHeight="1">
      <c r="A14" s="343" t="s">
        <v>23</v>
      </c>
      <c r="B14" s="344"/>
      <c r="C14" s="344"/>
      <c r="D14" s="345"/>
      <c r="E14" s="221">
        <v>0</v>
      </c>
      <c r="F14" s="221">
        <v>0</v>
      </c>
      <c r="G14" s="221">
        <v>0</v>
      </c>
      <c r="H14" s="221">
        <v>0</v>
      </c>
      <c r="I14" s="221">
        <v>0</v>
      </c>
    </row>
    <row r="15" spans="1:9" ht="30" customHeight="1">
      <c r="A15" s="343" t="s">
        <v>24</v>
      </c>
      <c r="B15" s="344"/>
      <c r="C15" s="344"/>
      <c r="D15" s="345"/>
      <c r="E15" s="221">
        <v>0</v>
      </c>
      <c r="F15" s="221">
        <v>0</v>
      </c>
      <c r="G15" s="221">
        <v>0</v>
      </c>
      <c r="H15" s="221">
        <v>15896.74</v>
      </c>
      <c r="I15" s="221">
        <v>0</v>
      </c>
    </row>
    <row r="16" spans="1:9" ht="30" customHeight="1">
      <c r="A16" s="340" t="s">
        <v>35</v>
      </c>
      <c r="B16" s="341"/>
      <c r="C16" s="341"/>
      <c r="D16" s="342"/>
      <c r="E16" s="221">
        <v>0</v>
      </c>
      <c r="F16" s="221">
        <v>0</v>
      </c>
      <c r="G16" s="221">
        <v>0</v>
      </c>
      <c r="H16" s="221">
        <v>0</v>
      </c>
      <c r="I16" s="221">
        <v>0</v>
      </c>
    </row>
    <row r="17" spans="1:9" ht="30" customHeight="1">
      <c r="A17" s="343" t="s">
        <v>34</v>
      </c>
      <c r="B17" s="344"/>
      <c r="C17" s="344"/>
      <c r="D17" s="345"/>
      <c r="E17" s="221">
        <v>0</v>
      </c>
      <c r="F17" s="221">
        <v>0</v>
      </c>
      <c r="G17" s="221">
        <v>0</v>
      </c>
      <c r="H17" s="221">
        <v>8149.87</v>
      </c>
      <c r="I17" s="221">
        <v>0</v>
      </c>
    </row>
    <row r="18" spans="1:9" ht="30" customHeight="1">
      <c r="A18" s="343" t="s">
        <v>25</v>
      </c>
      <c r="B18" s="344"/>
      <c r="C18" s="344"/>
      <c r="D18" s="345"/>
      <c r="E18" s="221">
        <v>0</v>
      </c>
      <c r="F18" s="221">
        <v>0</v>
      </c>
      <c r="G18" s="221">
        <v>0</v>
      </c>
      <c r="H18" s="221">
        <v>0</v>
      </c>
      <c r="I18" s="221">
        <v>0</v>
      </c>
    </row>
    <row r="19" spans="1:9" ht="30" customHeight="1">
      <c r="A19" s="340" t="s">
        <v>26</v>
      </c>
      <c r="B19" s="341"/>
      <c r="C19" s="341"/>
      <c r="D19" s="342"/>
      <c r="E19" s="221">
        <v>0</v>
      </c>
      <c r="F19" s="221">
        <v>0</v>
      </c>
      <c r="G19" s="221">
        <v>0</v>
      </c>
      <c r="H19" s="221">
        <v>21576.24</v>
      </c>
      <c r="I19" s="221">
        <v>17353.03</v>
      </c>
    </row>
    <row r="20" spans="1:9" ht="30" customHeight="1">
      <c r="A20" s="343" t="s">
        <v>27</v>
      </c>
      <c r="B20" s="344"/>
      <c r="C20" s="344"/>
      <c r="D20" s="345"/>
      <c r="E20" s="221">
        <v>0</v>
      </c>
      <c r="F20" s="221">
        <v>0</v>
      </c>
      <c r="G20" s="221">
        <v>0</v>
      </c>
      <c r="H20" s="221">
        <v>0</v>
      </c>
      <c r="I20" s="221">
        <v>0</v>
      </c>
    </row>
    <row r="21" spans="1:9" ht="30" customHeight="1">
      <c r="A21" s="346" t="s">
        <v>28</v>
      </c>
      <c r="B21" s="347"/>
      <c r="C21" s="347"/>
      <c r="D21" s="348"/>
      <c r="E21" s="221">
        <v>0</v>
      </c>
      <c r="F21" s="221">
        <v>0</v>
      </c>
      <c r="G21" s="221">
        <v>0</v>
      </c>
      <c r="H21" s="221">
        <v>0</v>
      </c>
      <c r="I21" s="221">
        <v>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Stephanie Jacques</cp:lastModifiedBy>
  <cp:lastPrinted>2019-04-29T14:14:47Z</cp:lastPrinted>
  <dcterms:created xsi:type="dcterms:W3CDTF">2006-02-10T09:03:57Z</dcterms:created>
  <dcterms:modified xsi:type="dcterms:W3CDTF">2019-07-04T08:54:01Z</dcterms:modified>
  <cp:category/>
  <cp:version/>
  <cp:contentType/>
  <cp:contentStatus/>
</cp:coreProperties>
</file>